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45" windowHeight="9675" tabRatio="680" activeTab="0"/>
  </bookViews>
  <sheets>
    <sheet name="第一组" sheetId="1" r:id="rId1"/>
    <sheet name="第二组" sheetId="2" r:id="rId2"/>
    <sheet name="第三组" sheetId="3" r:id="rId3"/>
    <sheet name="第四组" sheetId="4" r:id="rId4"/>
  </sheets>
  <definedNames>
    <definedName name="_xlnm.Print_Titles" localSheetId="1">'第二组'!$3:$4</definedName>
    <definedName name="_xlnm.Print_Titles" localSheetId="2">'第三组'!$3:$4</definedName>
    <definedName name="_xlnm.Print_Titles" localSheetId="0">'第一组'!$3:$4</definedName>
  </definedNames>
  <calcPr fullCalcOnLoad="1"/>
</workbook>
</file>

<file path=xl/sharedStrings.xml><?xml version="1.0" encoding="utf-8"?>
<sst xmlns="http://schemas.openxmlformats.org/spreadsheetml/2006/main" count="145" uniqueCount="85">
  <si>
    <t>重庆市大渡口区事业单位面向2024届高校毕业生公开招聘工作人员笔试、面试和总成绩公布表
（第一组）</t>
  </si>
  <si>
    <r>
      <t xml:space="preserve">        </t>
    </r>
    <r>
      <rPr>
        <sz val="12"/>
        <rFont val="方正仿宋_GBK"/>
        <family val="4"/>
      </rPr>
      <t>根据《重庆市大渡口区事业单位面向</t>
    </r>
    <r>
      <rPr>
        <sz val="12"/>
        <rFont val="Times New Roman"/>
        <family val="1"/>
      </rPr>
      <t>2024</t>
    </r>
    <r>
      <rPr>
        <sz val="12"/>
        <rFont val="方正仿宋_GBK"/>
        <family val="4"/>
      </rPr>
      <t>届高校毕业生公开招聘工作人员公告》规定，组织开展了笔试、面试工作，并认真履行监督职责。现将</t>
    </r>
    <r>
      <rPr>
        <u val="single"/>
        <sz val="12"/>
        <color indexed="10"/>
        <rFont val="Times New Roman"/>
        <family val="1"/>
      </rPr>
      <t>14</t>
    </r>
    <r>
      <rPr>
        <sz val="12"/>
        <rFont val="方正仿宋_GBK"/>
        <family val="4"/>
      </rPr>
      <t>名面试人员的各项成绩公布如下：</t>
    </r>
  </si>
  <si>
    <t>招聘单位</t>
  </si>
  <si>
    <t>招聘岗位</t>
  </si>
  <si>
    <t>姓名</t>
  </si>
  <si>
    <t>笔试成绩</t>
  </si>
  <si>
    <t>面试成绩</t>
  </si>
  <si>
    <r>
      <rPr>
        <sz val="11"/>
        <color indexed="8"/>
        <rFont val="方正黑体_GBK"/>
        <family val="4"/>
      </rPr>
      <t>总成绩</t>
    </r>
  </si>
  <si>
    <t>按岗位排序</t>
  </si>
  <si>
    <t>《职业能力倾向测验》成绩</t>
  </si>
  <si>
    <t>折算成绩</t>
  </si>
  <si>
    <t>专业面试成绩</t>
  </si>
  <si>
    <t>综合面试
成绩</t>
  </si>
  <si>
    <t>重庆市第九十五初级中学校</t>
  </si>
  <si>
    <t>语文教师</t>
  </si>
  <si>
    <t>曹颖</t>
  </si>
  <si>
    <t>杨月</t>
  </si>
  <si>
    <t>陈红宇</t>
  </si>
  <si>
    <t>重庆市大渡口区实验小学</t>
  </si>
  <si>
    <t>小学语文教师</t>
  </si>
  <si>
    <t>冯婷婷</t>
  </si>
  <si>
    <t>黄贻</t>
  </si>
  <si>
    <t>张文倩</t>
  </si>
  <si>
    <t>重庆市茄子溪中学</t>
  </si>
  <si>
    <t>地理教师</t>
  </si>
  <si>
    <t>冉俊豪</t>
  </si>
  <si>
    <t>毛吴璇</t>
  </si>
  <si>
    <t>重庆市第三十七中学校</t>
  </si>
  <si>
    <t>刘永飞</t>
  </si>
  <si>
    <t>张月</t>
  </si>
  <si>
    <t>雷蕾</t>
  </si>
  <si>
    <t>曾开欣</t>
  </si>
  <si>
    <t>李蓉</t>
  </si>
  <si>
    <t>陈穿越</t>
  </si>
  <si>
    <r>
      <rPr>
        <sz val="11"/>
        <rFont val="方正仿宋_GBK"/>
        <family val="4"/>
      </rPr>
      <t>备注：</t>
    </r>
    <r>
      <rPr>
        <sz val="11"/>
        <rFont val="Times New Roman"/>
        <family val="1"/>
      </rPr>
      <t xml:space="preserve">
        1.</t>
    </r>
    <r>
      <rPr>
        <sz val="11"/>
        <rFont val="方正仿宋_GBK"/>
        <family val="4"/>
      </rPr>
      <t>考试考核总成绩计算：</t>
    </r>
    <r>
      <rPr>
        <sz val="11"/>
        <rFont val="Times New Roman"/>
        <family val="1"/>
      </rPr>
      <t>1.</t>
    </r>
    <r>
      <rPr>
        <sz val="11"/>
        <rFont val="方正仿宋_GBK"/>
        <family val="4"/>
      </rPr>
      <t>教育类岗位（乙类岗位）：组织笔试的岗位：考试考核总成绩</t>
    </r>
    <r>
      <rPr>
        <sz val="11"/>
        <rFont val="Times New Roman"/>
        <family val="1"/>
      </rPr>
      <t>=</t>
    </r>
    <r>
      <rPr>
        <sz val="11"/>
        <rFont val="方正仿宋_GBK"/>
        <family val="4"/>
      </rPr>
      <t>《职业能力倾向测验》成绩</t>
    </r>
    <r>
      <rPr>
        <sz val="11"/>
        <rFont val="Times New Roman"/>
        <family val="1"/>
      </rPr>
      <t>×2÷3×50%+</t>
    </r>
    <r>
      <rPr>
        <sz val="11"/>
        <rFont val="方正仿宋_GBK"/>
        <family val="4"/>
      </rPr>
      <t>专业面试成绩</t>
    </r>
    <r>
      <rPr>
        <sz val="11"/>
        <rFont val="Times New Roman"/>
        <family val="1"/>
      </rPr>
      <t>×30%+</t>
    </r>
    <r>
      <rPr>
        <sz val="11"/>
        <rFont val="方正仿宋_GBK"/>
        <family val="4"/>
      </rPr>
      <t>综合面试成绩</t>
    </r>
    <r>
      <rPr>
        <sz val="11"/>
        <rFont val="Times New Roman"/>
        <family val="1"/>
      </rPr>
      <t>×20%</t>
    </r>
    <r>
      <rPr>
        <sz val="11"/>
        <rFont val="方正仿宋_GBK"/>
        <family val="4"/>
      </rPr>
      <t>。不组织笔试的岗位：考试考核总成绩</t>
    </r>
    <r>
      <rPr>
        <sz val="11"/>
        <rFont val="Times New Roman"/>
        <family val="1"/>
      </rPr>
      <t>=</t>
    </r>
    <r>
      <rPr>
        <sz val="11"/>
        <rFont val="方正仿宋_GBK"/>
        <family val="4"/>
      </rPr>
      <t>专业面试成绩</t>
    </r>
    <r>
      <rPr>
        <sz val="11"/>
        <rFont val="Times New Roman"/>
        <family val="1"/>
      </rPr>
      <t>×60%+</t>
    </r>
    <r>
      <rPr>
        <sz val="11"/>
        <rFont val="方正仿宋_GBK"/>
        <family val="4"/>
      </rPr>
      <t>综合面试成绩</t>
    </r>
    <r>
      <rPr>
        <sz val="11"/>
        <rFont val="Times New Roman"/>
        <family val="1"/>
      </rPr>
      <t>×40%</t>
    </r>
    <r>
      <rPr>
        <sz val="11"/>
        <rFont val="方正仿宋_GBK"/>
        <family val="4"/>
      </rPr>
      <t>。</t>
    </r>
    <r>
      <rPr>
        <sz val="11"/>
        <rFont val="Times New Roman"/>
        <family val="1"/>
      </rPr>
      <t>2.</t>
    </r>
    <r>
      <rPr>
        <sz val="11"/>
        <rFont val="方正仿宋_GBK"/>
        <family val="4"/>
      </rPr>
      <t>卫生类岗位（甲类岗位）：组织笔试的岗位：考试考核总成绩</t>
    </r>
    <r>
      <rPr>
        <sz val="11"/>
        <rFont val="Times New Roman"/>
        <family val="1"/>
      </rPr>
      <t>=</t>
    </r>
    <r>
      <rPr>
        <sz val="11"/>
        <rFont val="方正仿宋_GBK"/>
        <family val="4"/>
      </rPr>
      <t>《职业能力倾向测验》成绩</t>
    </r>
    <r>
      <rPr>
        <sz val="11"/>
        <rFont val="Times New Roman"/>
        <family val="1"/>
      </rPr>
      <t>×2÷3×50%+</t>
    </r>
    <r>
      <rPr>
        <sz val="11"/>
        <rFont val="方正仿宋_GBK"/>
        <family val="4"/>
      </rPr>
      <t>综合面试成绩</t>
    </r>
    <r>
      <rPr>
        <sz val="11"/>
        <rFont val="Times New Roman"/>
        <family val="1"/>
      </rPr>
      <t>×50%</t>
    </r>
    <r>
      <rPr>
        <sz val="11"/>
        <rFont val="方正仿宋_GBK"/>
        <family val="4"/>
      </rPr>
      <t>。未组织笔试的岗位：考试考核总成绩</t>
    </r>
    <r>
      <rPr>
        <sz val="11"/>
        <rFont val="Times New Roman"/>
        <family val="1"/>
      </rPr>
      <t>=</t>
    </r>
    <r>
      <rPr>
        <sz val="11"/>
        <rFont val="方正仿宋_GBK"/>
        <family val="4"/>
      </rPr>
      <t>综合面试成绩。考试考核总成绩采取百分制计算，四舍五入后精确到小数点后两位数；</t>
    </r>
    <r>
      <rPr>
        <sz val="11"/>
        <rFont val="Times New Roman"/>
        <family val="1"/>
      </rPr>
      <t xml:space="preserve">
        2.</t>
    </r>
    <r>
      <rPr>
        <sz val="11"/>
        <rFont val="方正仿宋_GBK"/>
        <family val="4"/>
      </rPr>
      <t>凡在招聘任一环节中属放宽开考比例的面试人员，其任一项面试成绩不得低于</t>
    </r>
    <r>
      <rPr>
        <sz val="11"/>
        <rFont val="Times New Roman"/>
        <family val="1"/>
      </rPr>
      <t>70</t>
    </r>
    <r>
      <rPr>
        <sz val="11"/>
        <rFont val="方正仿宋_GBK"/>
        <family val="4"/>
      </rPr>
      <t>分，方可进入后续环节；</t>
    </r>
    <r>
      <rPr>
        <sz val="11"/>
        <rFont val="Times New Roman"/>
        <family val="1"/>
      </rPr>
      <t xml:space="preserve">
        3.</t>
    </r>
    <r>
      <rPr>
        <sz val="11"/>
        <rFont val="方正仿宋_GBK"/>
        <family val="4"/>
      </rPr>
      <t>根据招聘岗位和招聘名额，按报考该岗位考生的考试考核总成绩从高分到低分依次等额确定拟签约人选。当总成绩相同时，考生属退役军人（退出国家综合性消防救援队伍的消防救援人员）的优先确定为拟签约人选，对其他考生依次按符合岗位要求的《职业能力倾向测验》笔试成绩、专业面试成绩、综合面试成绩、学历（学位）高者优先确定拟签约人选。如仍相同，则组织加试，以加试成绩高者优先，加试方式由大渡口区人力社保局商招聘单位主管部门确定。</t>
    </r>
  </si>
  <si>
    <t>重庆市大渡口区事业单位面向2024届高校毕业生公开招聘工作人员笔试、面试和总成绩公布表
（第二组）</t>
  </si>
  <si>
    <t>重庆市大渡口区西南大学附属中学校</t>
  </si>
  <si>
    <t>数学教师</t>
  </si>
  <si>
    <t>张雨桐</t>
  </si>
  <si>
    <t>缺考</t>
  </si>
  <si>
    <t>韩梦笛</t>
  </si>
  <si>
    <t>袁林</t>
  </si>
  <si>
    <t>周显鑫</t>
  </si>
  <si>
    <t>徐菲</t>
  </si>
  <si>
    <t>王钦钦</t>
  </si>
  <si>
    <t>小学数学教师</t>
  </si>
  <si>
    <t>罗北辰</t>
  </si>
  <si>
    <t>杨志芳</t>
  </si>
  <si>
    <t>罗欣</t>
  </si>
  <si>
    <t>大渡口区育才小学</t>
  </si>
  <si>
    <t>刘俊驰</t>
  </si>
  <si>
    <t>李孟红</t>
  </si>
  <si>
    <t>心理健康教师</t>
  </si>
  <si>
    <t>陈金钰</t>
  </si>
  <si>
    <t>赵姣</t>
  </si>
  <si>
    <t>刘丽</t>
  </si>
  <si>
    <t>重庆市大渡口区事业单位面向2024届高校毕业生公开招聘工作人员笔试、面试和总成绩公布表
（第三组）</t>
  </si>
  <si>
    <r>
      <t xml:space="preserve">        </t>
    </r>
    <r>
      <rPr>
        <sz val="12"/>
        <rFont val="方正仿宋_GBK"/>
        <family val="4"/>
      </rPr>
      <t>根据《重庆市大渡口区事业单位面向</t>
    </r>
    <r>
      <rPr>
        <sz val="12"/>
        <rFont val="Times New Roman"/>
        <family val="1"/>
      </rPr>
      <t>2024</t>
    </r>
    <r>
      <rPr>
        <sz val="12"/>
        <rFont val="方正仿宋_GBK"/>
        <family val="4"/>
      </rPr>
      <t>届高校毕业生公开招聘工作人员公告》规定，组织开展了笔试、面试工作，并认真履行监督职责。现将</t>
    </r>
    <r>
      <rPr>
        <u val="single"/>
        <sz val="12"/>
        <color indexed="10"/>
        <rFont val="Times New Roman"/>
        <family val="1"/>
      </rPr>
      <t>13</t>
    </r>
    <r>
      <rPr>
        <sz val="12"/>
        <rFont val="方正仿宋_GBK"/>
        <family val="4"/>
      </rPr>
      <t>名面试人员的各项成绩公布如下：</t>
    </r>
  </si>
  <si>
    <t>英语教师</t>
  </si>
  <si>
    <t>罗姚林</t>
  </si>
  <si>
    <t>杨昕</t>
  </si>
  <si>
    <t>史雨鑫</t>
  </si>
  <si>
    <t>生昭君</t>
  </si>
  <si>
    <t>历史教师</t>
  </si>
  <si>
    <t>戴诗琦</t>
  </si>
  <si>
    <t>余明容</t>
  </si>
  <si>
    <t>阳毅</t>
  </si>
  <si>
    <t>生物教师</t>
  </si>
  <si>
    <t>张婷婷</t>
  </si>
  <si>
    <t>刘思婧</t>
  </si>
  <si>
    <t>王圆圆</t>
  </si>
  <si>
    <t>体育教师</t>
  </si>
  <si>
    <t>陈鹏</t>
  </si>
  <si>
    <t>杨文月</t>
  </si>
  <si>
    <t>陈燕芝</t>
  </si>
  <si>
    <t>重庆市大渡口区事业单位面向2024届高校毕业生公开招聘工作人员笔试、面试和总成绩公布表
（第四组）</t>
  </si>
  <si>
    <r>
      <t xml:space="preserve">        </t>
    </r>
    <r>
      <rPr>
        <sz val="12"/>
        <rFont val="方正仿宋_GBK"/>
        <family val="4"/>
      </rPr>
      <t>根据《重庆市大渡口区事业单位面向</t>
    </r>
    <r>
      <rPr>
        <sz val="12"/>
        <rFont val="Times New Roman"/>
        <family val="1"/>
      </rPr>
      <t>2024</t>
    </r>
    <r>
      <rPr>
        <sz val="12"/>
        <rFont val="方正仿宋_GBK"/>
        <family val="4"/>
      </rPr>
      <t>届高校毕业生公开招聘工作人员公告》规定，组织开展了笔试、面试工作，并认真履行监督职责。现将</t>
    </r>
    <r>
      <rPr>
        <u val="single"/>
        <sz val="12"/>
        <color indexed="10"/>
        <rFont val="Times New Roman"/>
        <family val="1"/>
      </rPr>
      <t>4</t>
    </r>
    <r>
      <rPr>
        <sz val="12"/>
        <rFont val="方正仿宋_GBK"/>
        <family val="4"/>
      </rPr>
      <t>名面试人员的各项成绩公布如下：</t>
    </r>
  </si>
  <si>
    <t>重庆市大渡口区人民医院</t>
  </si>
  <si>
    <t>内科医生</t>
  </si>
  <si>
    <t>李东阳</t>
  </si>
  <si>
    <t>曹雪梅</t>
  </si>
  <si>
    <t>顾家琦</t>
  </si>
  <si>
    <r>
      <rPr>
        <sz val="12"/>
        <color indexed="8"/>
        <rFont val="方正仿宋_GBK"/>
        <family val="4"/>
      </rPr>
      <t>重庆市大渡口区新山村街道社区卫生服务中心</t>
    </r>
  </si>
  <si>
    <r>
      <rPr>
        <sz val="12"/>
        <rFont val="方正仿宋_GBK"/>
        <family val="4"/>
      </rPr>
      <t>临床医生</t>
    </r>
    <r>
      <rPr>
        <sz val="12"/>
        <rFont val="Times New Roman"/>
        <family val="1"/>
      </rPr>
      <t>2</t>
    </r>
  </si>
  <si>
    <r>
      <rPr>
        <sz val="12"/>
        <rFont val="方正仿宋_GBK"/>
        <family val="4"/>
      </rPr>
      <t>沈思杜</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</si>
</sst>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 numFmtId="179" formatCode="0.00;[Red]0.00"/>
  </numFmts>
  <fonts count="57">
    <font>
      <sz val="11"/>
      <color theme="1"/>
      <name val="Calibri"/>
      <family val="0"/>
    </font>
    <font>
      <sz val="11"/>
      <name val="宋体"/>
      <family val="0"/>
    </font>
    <font>
      <sz val="11"/>
      <color indexed="8"/>
      <name val="Times New Roman"/>
      <family val="1"/>
    </font>
    <font>
      <sz val="11"/>
      <color indexed="8"/>
      <name val="方正黑体_GBK"/>
      <family val="4"/>
    </font>
    <font>
      <sz val="16"/>
      <color indexed="8"/>
      <name val="方正小标宋_GBK"/>
      <family val="4"/>
    </font>
    <font>
      <sz val="12"/>
      <name val="Times New Roman"/>
      <family val="1"/>
    </font>
    <font>
      <sz val="12"/>
      <name val="方正仿宋_GBK"/>
      <family val="4"/>
    </font>
    <font>
      <sz val="12"/>
      <color indexed="8"/>
      <name val="方正仿宋_GBK"/>
      <family val="4"/>
    </font>
    <font>
      <sz val="12"/>
      <color indexed="8"/>
      <name val="Times New Roman"/>
      <family val="1"/>
    </font>
    <font>
      <sz val="11"/>
      <name val="Times New Roman"/>
      <family val="1"/>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宋体"/>
      <family val="0"/>
    </font>
    <font>
      <u val="single"/>
      <sz val="12"/>
      <color indexed="10"/>
      <name val="Times New Roman"/>
      <family val="1"/>
    </font>
    <font>
      <sz val="11"/>
      <name val="方正仿宋_GBK"/>
      <family val="4"/>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imes New Roman"/>
      <family val="1"/>
    </font>
    <font>
      <sz val="11"/>
      <color theme="1"/>
      <name val="方正黑体_GBK"/>
      <family val="4"/>
    </font>
    <font>
      <sz val="16"/>
      <color theme="1"/>
      <name val="方正小标宋_GBK"/>
      <family val="4"/>
    </font>
    <font>
      <sz val="11"/>
      <color rgb="FF000000"/>
      <name val="方正黑体_GBK"/>
      <family val="4"/>
    </font>
    <font>
      <sz val="12"/>
      <color theme="1"/>
      <name val="Times New Roman"/>
      <family val="1"/>
    </font>
    <font>
      <sz val="12"/>
      <color theme="1"/>
      <name val="方正仿宋_GBK"/>
      <family val="4"/>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color indexed="63"/>
      </top>
      <bottom>
        <color indexed="63"/>
      </bottom>
    </border>
    <border diagonalUp="1">
      <left style="thin"/>
      <right style="thin"/>
      <top style="thin"/>
      <bottom style="thin"/>
      <diagonal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0" fillId="0" borderId="0">
      <alignment vertical="center"/>
      <protection/>
    </xf>
    <xf numFmtId="0" fontId="29" fillId="0" borderId="0">
      <alignment/>
      <protection/>
    </xf>
    <xf numFmtId="0" fontId="10" fillId="0" borderId="0">
      <alignment/>
      <protection/>
    </xf>
    <xf numFmtId="0" fontId="3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cellStyleXfs>
  <cellXfs count="65">
    <xf numFmtId="0" fontId="0" fillId="0" borderId="0" xfId="0" applyFont="1" applyAlignment="1">
      <alignment vertical="center"/>
    </xf>
    <xf numFmtId="0" fontId="0" fillId="0" borderId="0" xfId="0" applyFill="1" applyAlignment="1">
      <alignment horizontal="center" vertical="center"/>
    </xf>
    <xf numFmtId="0" fontId="51" fillId="0" borderId="0" xfId="0" applyFont="1" applyFill="1" applyAlignment="1">
      <alignment horizontal="center" vertical="center"/>
    </xf>
    <xf numFmtId="0" fontId="0" fillId="0" borderId="0" xfId="0" applyFill="1" applyAlignment="1">
      <alignment vertical="center"/>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0" fontId="51" fillId="0" borderId="0" xfId="0" applyFont="1" applyFill="1" applyAlignment="1">
      <alignment vertical="center"/>
    </xf>
    <xf numFmtId="0" fontId="0" fillId="0" borderId="0" xfId="0" applyFill="1" applyAlignment="1">
      <alignment vertical="center"/>
    </xf>
    <xf numFmtId="0" fontId="0" fillId="33" borderId="0" xfId="0" applyFill="1" applyAlignment="1">
      <alignment vertical="center"/>
    </xf>
    <xf numFmtId="0" fontId="0" fillId="0" borderId="0" xfId="0" applyFill="1" applyBorder="1" applyAlignment="1">
      <alignment horizontal="center" vertical="center" wrapText="1"/>
    </xf>
    <xf numFmtId="176" fontId="0" fillId="0" borderId="0" xfId="0" applyNumberFormat="1" applyFill="1" applyBorder="1" applyAlignment="1">
      <alignment horizontal="center" vertical="center" wrapText="1"/>
    </xf>
    <xf numFmtId="0" fontId="51" fillId="0" borderId="0" xfId="0" applyFont="1" applyFill="1" applyBorder="1" applyAlignment="1">
      <alignment horizontal="center" vertical="center" wrapText="1"/>
    </xf>
    <xf numFmtId="177" fontId="53" fillId="0" borderId="0" xfId="0" applyNumberFormat="1" applyFont="1" applyFill="1" applyAlignment="1">
      <alignment horizontal="center" vertical="center" wrapText="1"/>
    </xf>
    <xf numFmtId="0" fontId="5" fillId="0" borderId="10" xfId="0" applyFont="1" applyFill="1" applyBorder="1" applyAlignment="1">
      <alignment horizontal="left" vertical="center" wrapText="1"/>
    </xf>
    <xf numFmtId="0" fontId="3" fillId="0" borderId="11" xfId="63" applyFont="1" applyFill="1" applyBorder="1" applyAlignment="1">
      <alignment horizontal="center" vertical="center" wrapText="1"/>
      <protection/>
    </xf>
    <xf numFmtId="0" fontId="52" fillId="0" borderId="11" xfId="0" applyFont="1" applyFill="1" applyBorder="1" applyAlignment="1">
      <alignment horizontal="center" vertical="center" wrapText="1"/>
    </xf>
    <xf numFmtId="176" fontId="52" fillId="0" borderId="12" xfId="0" applyNumberFormat="1" applyFont="1" applyFill="1" applyBorder="1" applyAlignment="1">
      <alignment horizontal="center" vertical="center" wrapText="1"/>
    </xf>
    <xf numFmtId="176" fontId="52" fillId="0" borderId="13" xfId="0" applyNumberFormat="1" applyFont="1" applyFill="1" applyBorder="1" applyAlignment="1">
      <alignment horizontal="center" vertical="center" wrapText="1"/>
    </xf>
    <xf numFmtId="0" fontId="54" fillId="0" borderId="12" xfId="0" applyFont="1" applyFill="1" applyBorder="1" applyAlignment="1">
      <alignment horizontal="center" vertical="center"/>
    </xf>
    <xf numFmtId="0" fontId="54" fillId="0" borderId="13" xfId="0" applyFont="1" applyFill="1" applyBorder="1" applyAlignment="1">
      <alignment horizontal="center" vertical="center"/>
    </xf>
    <xf numFmtId="0" fontId="51" fillId="0" borderId="11" xfId="0" applyFont="1" applyFill="1" applyBorder="1" applyAlignment="1">
      <alignment horizontal="center" vertical="center" wrapText="1"/>
    </xf>
    <xf numFmtId="176" fontId="52" fillId="0" borderId="11"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shrinkToFit="1"/>
    </xf>
    <xf numFmtId="178" fontId="6" fillId="0" borderId="14"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xf>
    <xf numFmtId="179" fontId="5" fillId="0" borderId="15" xfId="0" applyNumberFormat="1" applyFont="1" applyFill="1" applyBorder="1" applyAlignment="1">
      <alignment horizontal="center" vertical="center" shrinkToFit="1"/>
    </xf>
    <xf numFmtId="179" fontId="5" fillId="0" borderId="16" xfId="0" applyNumberFormat="1" applyFont="1" applyFill="1" applyBorder="1" applyAlignment="1">
      <alignment horizontal="center" vertical="center" shrinkToFit="1"/>
    </xf>
    <xf numFmtId="179" fontId="55" fillId="0" borderId="16" xfId="0" applyNumberFormat="1" applyFont="1" applyFill="1" applyBorder="1" applyAlignment="1">
      <alignment horizontal="center" vertical="center" wrapText="1"/>
    </xf>
    <xf numFmtId="178" fontId="5" fillId="0" borderId="17" xfId="0" applyNumberFormat="1" applyFont="1" applyFill="1" applyBorder="1" applyAlignment="1">
      <alignment horizontal="center" vertical="center" wrapText="1" shrinkToFit="1"/>
    </xf>
    <xf numFmtId="178" fontId="5" fillId="0" borderId="17" xfId="0" applyNumberFormat="1" applyFont="1" applyFill="1" applyBorder="1" applyAlignment="1">
      <alignment horizontal="center" vertical="center" wrapText="1"/>
    </xf>
    <xf numFmtId="178" fontId="5" fillId="0" borderId="15" xfId="0" applyNumberFormat="1" applyFont="1" applyFill="1" applyBorder="1" applyAlignment="1">
      <alignment horizontal="center" vertical="center" wrapText="1" shrinkToFit="1"/>
    </xf>
    <xf numFmtId="178" fontId="5" fillId="0" borderId="15"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179" fontId="5" fillId="0" borderId="11" xfId="0" applyNumberFormat="1" applyFont="1" applyFill="1" applyBorder="1" applyAlignment="1">
      <alignment horizontal="center" vertical="center" shrinkToFit="1"/>
    </xf>
    <xf numFmtId="178" fontId="8" fillId="0" borderId="11" xfId="70" applyNumberFormat="1" applyFont="1" applyFill="1" applyBorder="1" applyAlignment="1">
      <alignment horizontal="center" vertical="center" wrapText="1"/>
      <protection/>
    </xf>
    <xf numFmtId="178" fontId="5" fillId="0" borderId="11" xfId="0" applyNumberFormat="1" applyFont="1" applyFill="1" applyBorder="1" applyAlignment="1">
      <alignment horizontal="center" vertical="center" wrapText="1" shrinkToFit="1"/>
    </xf>
    <xf numFmtId="0" fontId="5" fillId="0" borderId="11" xfId="0" applyFont="1" applyFill="1" applyBorder="1" applyAlignment="1">
      <alignment horizontal="center" vertical="center"/>
    </xf>
    <xf numFmtId="179" fontId="55" fillId="0" borderId="18"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79" fontId="55" fillId="0" borderId="11" xfId="0" applyNumberFormat="1" applyFont="1" applyFill="1" applyBorder="1" applyAlignment="1">
      <alignment horizontal="center" vertical="center"/>
    </xf>
    <xf numFmtId="178" fontId="6" fillId="0" borderId="17" xfId="0" applyNumberFormat="1" applyFont="1" applyFill="1" applyBorder="1" applyAlignment="1">
      <alignment horizontal="center" vertical="center" wrapText="1" shrinkToFit="1"/>
    </xf>
    <xf numFmtId="178" fontId="5" fillId="0" borderId="11"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shrinkToFit="1"/>
    </xf>
    <xf numFmtId="0" fontId="6" fillId="0" borderId="11" xfId="0" applyFont="1" applyFill="1" applyBorder="1" applyAlignment="1">
      <alignment horizontal="center" vertical="center"/>
    </xf>
    <xf numFmtId="178" fontId="7" fillId="0" borderId="11" xfId="70" applyNumberFormat="1" applyFont="1" applyFill="1" applyBorder="1" applyAlignment="1">
      <alignment horizontal="center" vertical="center" wrapText="1"/>
      <protection/>
    </xf>
    <xf numFmtId="0" fontId="56" fillId="0" borderId="11" xfId="0" applyFont="1" applyFill="1" applyBorder="1" applyAlignment="1">
      <alignment horizontal="center" vertical="center"/>
    </xf>
    <xf numFmtId="178" fontId="6" fillId="0" borderId="15" xfId="0" applyNumberFormat="1" applyFont="1" applyFill="1" applyBorder="1" applyAlignment="1">
      <alignment horizontal="center" vertical="center" wrapText="1" shrinkToFit="1"/>
    </xf>
    <xf numFmtId="0" fontId="54" fillId="0" borderId="19" xfId="0" applyFont="1" applyFill="1" applyBorder="1" applyAlignment="1">
      <alignment horizontal="center" vertical="center"/>
    </xf>
    <xf numFmtId="178" fontId="7" fillId="0" borderId="14" xfId="70" applyNumberFormat="1" applyFont="1" applyFill="1" applyBorder="1" applyAlignment="1">
      <alignment horizontal="center" vertical="center" wrapText="1"/>
      <protection/>
    </xf>
    <xf numFmtId="179" fontId="10" fillId="0" borderId="16" xfId="0" applyNumberFormat="1" applyFont="1" applyFill="1" applyBorder="1" applyAlignment="1">
      <alignment horizontal="center" vertical="center" shrinkToFit="1"/>
    </xf>
    <xf numFmtId="179" fontId="55" fillId="0" borderId="16" xfId="0" applyNumberFormat="1" applyFont="1" applyFill="1" applyBorder="1" applyAlignment="1">
      <alignment horizontal="center" vertical="center"/>
    </xf>
    <xf numFmtId="178" fontId="8" fillId="0" borderId="17" xfId="70" applyNumberFormat="1" applyFont="1" applyFill="1" applyBorder="1" applyAlignment="1">
      <alignment horizontal="center" vertical="center" wrapText="1"/>
      <protection/>
    </xf>
    <xf numFmtId="178" fontId="8" fillId="0" borderId="15" xfId="70" applyNumberFormat="1" applyFont="1" applyFill="1" applyBorder="1" applyAlignment="1">
      <alignment horizontal="center" vertical="center" wrapText="1"/>
      <protection/>
    </xf>
    <xf numFmtId="178" fontId="6" fillId="0" borderId="17"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shrinkToFit="1"/>
    </xf>
    <xf numFmtId="178" fontId="8" fillId="0" borderId="11" xfId="0" applyNumberFormat="1" applyFont="1" applyFill="1" applyBorder="1" applyAlignment="1">
      <alignment horizontal="center" vertical="center" wrapText="1" shrinkToFit="1"/>
    </xf>
    <xf numFmtId="0" fontId="6"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179" fontId="55"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xfId="64"/>
    <cellStyle name="常规 2" xfId="65"/>
    <cellStyle name="常规 2 4" xfId="66"/>
    <cellStyle name="常规 3" xfId="67"/>
    <cellStyle name="常规 4" xfId="68"/>
    <cellStyle name="常规 5" xfId="69"/>
    <cellStyle name="常规 7"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tabSelected="1" zoomScale="80" zoomScaleNormal="80" workbookViewId="0" topLeftCell="A9">
      <selection activeCell="L13" sqref="L13"/>
    </sheetView>
  </sheetViews>
  <sheetFormatPr defaultColWidth="8.8515625" defaultRowHeight="15"/>
  <cols>
    <col min="1" max="1" width="28.28125" style="9" customWidth="1"/>
    <col min="2" max="2" width="13.8515625" style="9" customWidth="1"/>
    <col min="3" max="3" width="15.140625" style="9" customWidth="1"/>
    <col min="4" max="4" width="17.57421875" style="10" customWidth="1"/>
    <col min="5" max="5" width="17.421875" style="10" customWidth="1"/>
    <col min="6" max="6" width="14.00390625" style="10" customWidth="1"/>
    <col min="7" max="7" width="14.28125" style="10" customWidth="1"/>
    <col min="8" max="8" width="15.57421875" style="10" customWidth="1"/>
    <col min="9" max="9" width="14.28125" style="10" customWidth="1"/>
    <col min="10" max="10" width="12.7109375" style="11" customWidth="1"/>
    <col min="11" max="11" width="15.140625" style="11" customWidth="1"/>
    <col min="12" max="16384" width="8.8515625" style="1" customWidth="1"/>
  </cols>
  <sheetData>
    <row r="1" spans="1:11" s="1" customFormat="1" ht="57.75" customHeight="1">
      <c r="A1" s="12" t="s">
        <v>0</v>
      </c>
      <c r="B1" s="12"/>
      <c r="C1" s="12"/>
      <c r="D1" s="12"/>
      <c r="E1" s="12"/>
      <c r="F1" s="12"/>
      <c r="G1" s="12"/>
      <c r="H1" s="12"/>
      <c r="I1" s="12"/>
      <c r="J1" s="12"/>
      <c r="K1" s="12"/>
    </row>
    <row r="2" spans="1:11" s="2" customFormat="1" ht="34.5" customHeight="1">
      <c r="A2" s="13" t="s">
        <v>1</v>
      </c>
      <c r="B2" s="13"/>
      <c r="C2" s="13"/>
      <c r="D2" s="13"/>
      <c r="E2" s="13"/>
      <c r="F2" s="13"/>
      <c r="G2" s="13"/>
      <c r="H2" s="13"/>
      <c r="I2" s="13"/>
      <c r="J2" s="13"/>
      <c r="K2" s="13"/>
    </row>
    <row r="3" spans="1:11" s="1" customFormat="1" ht="33" customHeight="1">
      <c r="A3" s="14" t="s">
        <v>2</v>
      </c>
      <c r="B3" s="14" t="s">
        <v>3</v>
      </c>
      <c r="C3" s="15" t="s">
        <v>4</v>
      </c>
      <c r="D3" s="16" t="s">
        <v>5</v>
      </c>
      <c r="E3" s="17"/>
      <c r="F3" s="18" t="s">
        <v>6</v>
      </c>
      <c r="G3" s="19"/>
      <c r="H3" s="19"/>
      <c r="I3" s="51"/>
      <c r="J3" s="20" t="s">
        <v>7</v>
      </c>
      <c r="K3" s="62" t="s">
        <v>8</v>
      </c>
    </row>
    <row r="4" spans="1:11" s="5" customFormat="1" ht="30.75" customHeight="1">
      <c r="A4" s="14"/>
      <c r="B4" s="14"/>
      <c r="C4" s="15"/>
      <c r="D4" s="21" t="s">
        <v>9</v>
      </c>
      <c r="E4" s="21" t="s">
        <v>10</v>
      </c>
      <c r="F4" s="21" t="s">
        <v>11</v>
      </c>
      <c r="G4" s="21" t="s">
        <v>10</v>
      </c>
      <c r="H4" s="21" t="s">
        <v>12</v>
      </c>
      <c r="I4" s="21" t="s">
        <v>10</v>
      </c>
      <c r="J4" s="20"/>
      <c r="K4" s="20"/>
    </row>
    <row r="5" spans="1:11" s="5" customFormat="1" ht="28.5" customHeight="1">
      <c r="A5" s="46" t="s">
        <v>13</v>
      </c>
      <c r="B5" s="58" t="s">
        <v>14</v>
      </c>
      <c r="C5" s="24" t="s">
        <v>15</v>
      </c>
      <c r="D5" s="33">
        <v>108.5</v>
      </c>
      <c r="E5" s="33">
        <f aca="true" t="shared" si="0" ref="E5:E13">D5*2/3*50%</f>
        <v>36.166666666666664</v>
      </c>
      <c r="F5" s="33">
        <v>84.6</v>
      </c>
      <c r="G5" s="33">
        <f aca="true" t="shared" si="1" ref="G5:G13">F5*30%</f>
        <v>25.38</v>
      </c>
      <c r="H5" s="43">
        <v>86</v>
      </c>
      <c r="I5" s="63">
        <f aca="true" t="shared" si="2" ref="I5:I13">H5*20%</f>
        <v>17.2</v>
      </c>
      <c r="J5" s="63">
        <f>E5+G5+I5</f>
        <v>78.74666666666667</v>
      </c>
      <c r="K5" s="64">
        <f>RANK(J5,$J$5:$J$7)</f>
        <v>1</v>
      </c>
    </row>
    <row r="6" spans="1:11" s="5" customFormat="1" ht="28.5" customHeight="1">
      <c r="A6" s="35"/>
      <c r="B6" s="59"/>
      <c r="C6" s="24" t="s">
        <v>16</v>
      </c>
      <c r="D6" s="33">
        <v>100.5</v>
      </c>
      <c r="E6" s="33">
        <f t="shared" si="0"/>
        <v>33.5</v>
      </c>
      <c r="F6" s="33">
        <v>76.2</v>
      </c>
      <c r="G6" s="33">
        <f t="shared" si="1"/>
        <v>22.86</v>
      </c>
      <c r="H6" s="43">
        <v>76.2</v>
      </c>
      <c r="I6" s="63">
        <f t="shared" si="2"/>
        <v>15.240000000000002</v>
      </c>
      <c r="J6" s="63">
        <f aca="true" t="shared" si="3" ref="J6:J13">E6+G6+I6</f>
        <v>71.6</v>
      </c>
      <c r="K6" s="64">
        <f>RANK(J6,$J$5:$J$7)</f>
        <v>3</v>
      </c>
    </row>
    <row r="7" spans="1:11" s="5" customFormat="1" ht="28.5" customHeight="1">
      <c r="A7" s="35"/>
      <c r="B7" s="59"/>
      <c r="C7" s="24" t="s">
        <v>17</v>
      </c>
      <c r="D7" s="33">
        <v>97.6</v>
      </c>
      <c r="E7" s="33">
        <f t="shared" si="0"/>
        <v>32.53333333333333</v>
      </c>
      <c r="F7" s="33">
        <v>82.4</v>
      </c>
      <c r="G7" s="33">
        <f t="shared" si="1"/>
        <v>24.720000000000002</v>
      </c>
      <c r="H7" s="43">
        <v>79.4</v>
      </c>
      <c r="I7" s="63">
        <f t="shared" si="2"/>
        <v>15.880000000000003</v>
      </c>
      <c r="J7" s="63">
        <f t="shared" si="3"/>
        <v>73.13333333333333</v>
      </c>
      <c r="K7" s="64">
        <f>RANK(J7,$J$5:$J$7)</f>
        <v>2</v>
      </c>
    </row>
    <row r="8" spans="1:11" s="5" customFormat="1" ht="28.5" customHeight="1">
      <c r="A8" s="46" t="s">
        <v>18</v>
      </c>
      <c r="B8" s="58" t="s">
        <v>19</v>
      </c>
      <c r="C8" s="24" t="s">
        <v>20</v>
      </c>
      <c r="D8" s="33">
        <v>108.8</v>
      </c>
      <c r="E8" s="33">
        <f t="shared" si="0"/>
        <v>36.266666666666666</v>
      </c>
      <c r="F8" s="33">
        <v>86</v>
      </c>
      <c r="G8" s="33">
        <f t="shared" si="1"/>
        <v>25.8</v>
      </c>
      <c r="H8" s="43">
        <v>60</v>
      </c>
      <c r="I8" s="63">
        <f t="shared" si="2"/>
        <v>12</v>
      </c>
      <c r="J8" s="63">
        <f t="shared" si="3"/>
        <v>74.06666666666666</v>
      </c>
      <c r="K8" s="64">
        <f>RANK(J8,$J$8:$J$10)</f>
        <v>1</v>
      </c>
    </row>
    <row r="9" spans="1:11" s="5" customFormat="1" ht="28.5" customHeight="1">
      <c r="A9" s="35"/>
      <c r="B9" s="59"/>
      <c r="C9" s="24" t="s">
        <v>21</v>
      </c>
      <c r="D9" s="33">
        <v>103.9</v>
      </c>
      <c r="E9" s="33">
        <f t="shared" si="0"/>
        <v>34.63333333333333</v>
      </c>
      <c r="F9" s="33">
        <v>73.2</v>
      </c>
      <c r="G9" s="33">
        <f t="shared" si="1"/>
        <v>21.96</v>
      </c>
      <c r="H9" s="43">
        <v>66.8</v>
      </c>
      <c r="I9" s="63">
        <f t="shared" si="2"/>
        <v>13.36</v>
      </c>
      <c r="J9" s="63">
        <f t="shared" si="3"/>
        <v>69.95333333333333</v>
      </c>
      <c r="K9" s="64">
        <f>RANK(J9,$J$8:$J$10)</f>
        <v>3</v>
      </c>
    </row>
    <row r="10" spans="1:11" s="5" customFormat="1" ht="28.5" customHeight="1">
      <c r="A10" s="35"/>
      <c r="B10" s="59"/>
      <c r="C10" s="24" t="s">
        <v>22</v>
      </c>
      <c r="D10" s="33">
        <v>98.1</v>
      </c>
      <c r="E10" s="33">
        <f t="shared" si="0"/>
        <v>32.699999999999996</v>
      </c>
      <c r="F10" s="33">
        <v>74.6</v>
      </c>
      <c r="G10" s="33">
        <f t="shared" si="1"/>
        <v>22.38</v>
      </c>
      <c r="H10" s="43">
        <v>76.2</v>
      </c>
      <c r="I10" s="63">
        <f t="shared" si="2"/>
        <v>15.240000000000002</v>
      </c>
      <c r="J10" s="63">
        <f t="shared" si="3"/>
        <v>70.32</v>
      </c>
      <c r="K10" s="64">
        <f>RANK(J10,$J$8:$J$10)</f>
        <v>2</v>
      </c>
    </row>
    <row r="11" spans="1:11" s="5" customFormat="1" ht="28.5" customHeight="1">
      <c r="A11" s="46" t="s">
        <v>23</v>
      </c>
      <c r="B11" s="46" t="s">
        <v>24</v>
      </c>
      <c r="C11" s="60" t="s">
        <v>25</v>
      </c>
      <c r="D11" s="37"/>
      <c r="E11" s="37"/>
      <c r="F11" s="33">
        <v>83.6</v>
      </c>
      <c r="G11" s="33">
        <f>F11*60%</f>
        <v>50.16</v>
      </c>
      <c r="H11" s="43">
        <v>80.8</v>
      </c>
      <c r="I11" s="63">
        <f>H11*40%</f>
        <v>32.32</v>
      </c>
      <c r="J11" s="63">
        <f>G11+I11</f>
        <v>82.47999999999999</v>
      </c>
      <c r="K11" s="64">
        <v>2</v>
      </c>
    </row>
    <row r="12" spans="1:11" s="5" customFormat="1" ht="28.5" customHeight="1">
      <c r="A12" s="35"/>
      <c r="B12" s="35"/>
      <c r="C12" s="60" t="s">
        <v>26</v>
      </c>
      <c r="D12" s="37"/>
      <c r="E12" s="37"/>
      <c r="F12" s="33">
        <v>85</v>
      </c>
      <c r="G12" s="33">
        <f>F12*60%</f>
        <v>51</v>
      </c>
      <c r="H12" s="43">
        <v>79.2</v>
      </c>
      <c r="I12" s="63">
        <f>H12*40%</f>
        <v>31.680000000000003</v>
      </c>
      <c r="J12" s="63">
        <f>G12+I12</f>
        <v>82.68</v>
      </c>
      <c r="K12" s="64">
        <v>1</v>
      </c>
    </row>
    <row r="13" spans="1:11" s="5" customFormat="1" ht="28.5" customHeight="1">
      <c r="A13" s="46" t="s">
        <v>27</v>
      </c>
      <c r="B13" s="46" t="s">
        <v>24</v>
      </c>
      <c r="C13" s="61" t="s">
        <v>28</v>
      </c>
      <c r="D13" s="37"/>
      <c r="E13" s="37"/>
      <c r="F13" s="33">
        <v>78.8</v>
      </c>
      <c r="G13" s="33">
        <f aca="true" t="shared" si="4" ref="G13:G18">F13*60%</f>
        <v>47.279999999999994</v>
      </c>
      <c r="H13" s="43">
        <v>83.2</v>
      </c>
      <c r="I13" s="63">
        <f aca="true" t="shared" si="5" ref="I13:I18">H13*40%</f>
        <v>33.28</v>
      </c>
      <c r="J13" s="63">
        <f aca="true" t="shared" si="6" ref="J13:J18">G13+I13</f>
        <v>80.56</v>
      </c>
      <c r="K13" s="64">
        <f aca="true" t="shared" si="7" ref="K13:K18">RANK(J13,$J$13:$J$18)</f>
        <v>2</v>
      </c>
    </row>
    <row r="14" spans="1:11" s="5" customFormat="1" ht="28.5" customHeight="1">
      <c r="A14" s="35"/>
      <c r="B14" s="35"/>
      <c r="C14" s="61" t="s">
        <v>29</v>
      </c>
      <c r="D14" s="37"/>
      <c r="E14" s="37"/>
      <c r="F14" s="33">
        <v>80.8</v>
      </c>
      <c r="G14" s="33">
        <f t="shared" si="4"/>
        <v>48.48</v>
      </c>
      <c r="H14" s="43">
        <v>75.4</v>
      </c>
      <c r="I14" s="63">
        <f t="shared" si="5"/>
        <v>30.160000000000004</v>
      </c>
      <c r="J14" s="63">
        <f t="shared" si="6"/>
        <v>78.64</v>
      </c>
      <c r="K14" s="64">
        <f t="shared" si="7"/>
        <v>5</v>
      </c>
    </row>
    <row r="15" spans="1:11" s="5" customFormat="1" ht="28.5" customHeight="1">
      <c r="A15" s="35"/>
      <c r="B15" s="35"/>
      <c r="C15" s="61" t="s">
        <v>30</v>
      </c>
      <c r="D15" s="37"/>
      <c r="E15" s="37"/>
      <c r="F15" s="33">
        <v>85.8</v>
      </c>
      <c r="G15" s="33">
        <f t="shared" si="4"/>
        <v>51.48</v>
      </c>
      <c r="H15" s="43">
        <v>82.2</v>
      </c>
      <c r="I15" s="63">
        <f t="shared" si="5"/>
        <v>32.88</v>
      </c>
      <c r="J15" s="63">
        <f t="shared" si="6"/>
        <v>84.36</v>
      </c>
      <c r="K15" s="64">
        <f t="shared" si="7"/>
        <v>1</v>
      </c>
    </row>
    <row r="16" spans="1:11" s="5" customFormat="1" ht="28.5" customHeight="1">
      <c r="A16" s="35"/>
      <c r="B16" s="35"/>
      <c r="C16" s="61" t="s">
        <v>31</v>
      </c>
      <c r="D16" s="37"/>
      <c r="E16" s="37"/>
      <c r="F16" s="33">
        <v>78</v>
      </c>
      <c r="G16" s="33">
        <f t="shared" si="4"/>
        <v>46.8</v>
      </c>
      <c r="H16" s="43">
        <v>82.8</v>
      </c>
      <c r="I16" s="63">
        <f t="shared" si="5"/>
        <v>33.12</v>
      </c>
      <c r="J16" s="63">
        <f t="shared" si="6"/>
        <v>79.91999999999999</v>
      </c>
      <c r="K16" s="64">
        <f t="shared" si="7"/>
        <v>3</v>
      </c>
    </row>
    <row r="17" spans="1:11" s="5" customFormat="1" ht="28.5" customHeight="1">
      <c r="A17" s="35"/>
      <c r="B17" s="35"/>
      <c r="C17" s="61" t="s">
        <v>32</v>
      </c>
      <c r="D17" s="37"/>
      <c r="E17" s="37"/>
      <c r="F17" s="33">
        <v>78.2</v>
      </c>
      <c r="G17" s="33">
        <f t="shared" si="4"/>
        <v>46.92</v>
      </c>
      <c r="H17" s="43">
        <v>76.8</v>
      </c>
      <c r="I17" s="63">
        <f t="shared" si="5"/>
        <v>30.72</v>
      </c>
      <c r="J17" s="63">
        <f t="shared" si="6"/>
        <v>77.64</v>
      </c>
      <c r="K17" s="64">
        <f t="shared" si="7"/>
        <v>6</v>
      </c>
    </row>
    <row r="18" spans="1:11" s="5" customFormat="1" ht="28.5" customHeight="1">
      <c r="A18" s="35"/>
      <c r="B18" s="35"/>
      <c r="C18" s="61" t="s">
        <v>33</v>
      </c>
      <c r="D18" s="37"/>
      <c r="E18" s="37"/>
      <c r="F18" s="33">
        <v>76.2</v>
      </c>
      <c r="G18" s="33">
        <f t="shared" si="4"/>
        <v>45.72</v>
      </c>
      <c r="H18" s="43">
        <v>85</v>
      </c>
      <c r="I18" s="63">
        <f t="shared" si="5"/>
        <v>34</v>
      </c>
      <c r="J18" s="63">
        <f t="shared" si="6"/>
        <v>79.72</v>
      </c>
      <c r="K18" s="64">
        <f t="shared" si="7"/>
        <v>4</v>
      </c>
    </row>
    <row r="19" spans="1:11" s="6" customFormat="1" ht="120.75" customHeight="1">
      <c r="A19" s="38" t="s">
        <v>34</v>
      </c>
      <c r="B19" s="38"/>
      <c r="C19" s="38"/>
      <c r="D19" s="38"/>
      <c r="E19" s="38"/>
      <c r="F19" s="38"/>
      <c r="G19" s="38"/>
      <c r="H19" s="38"/>
      <c r="I19" s="38"/>
      <c r="J19" s="38"/>
      <c r="K19" s="38"/>
    </row>
    <row r="20" spans="1:188" s="5" customFormat="1" ht="15">
      <c r="A20" s="9"/>
      <c r="B20" s="9"/>
      <c r="C20" s="9"/>
      <c r="D20" s="10"/>
      <c r="E20" s="10"/>
      <c r="F20" s="10"/>
      <c r="G20" s="10"/>
      <c r="H20" s="10"/>
      <c r="I20" s="10"/>
      <c r="J20" s="11"/>
      <c r="K20" s="1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5" customFormat="1" ht="54" customHeight="1">
      <c r="A21" s="9"/>
      <c r="B21" s="9"/>
      <c r="C21" s="9"/>
      <c r="D21" s="10"/>
      <c r="E21" s="10"/>
      <c r="F21" s="10"/>
      <c r="G21" s="10"/>
      <c r="H21" s="10"/>
      <c r="I21" s="10"/>
      <c r="J21" s="11"/>
      <c r="K21" s="1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6" customFormat="1" ht="40.5" customHeight="1">
      <c r="A22" s="9"/>
      <c r="B22" s="9"/>
      <c r="C22" s="9"/>
      <c r="D22" s="10"/>
      <c r="E22" s="10"/>
      <c r="F22" s="10"/>
      <c r="G22" s="10"/>
      <c r="H22" s="10"/>
      <c r="I22" s="10"/>
      <c r="J22" s="11"/>
      <c r="K22" s="1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7" customFormat="1" ht="15">
      <c r="A23" s="9"/>
      <c r="B23" s="9"/>
      <c r="C23" s="9"/>
      <c r="D23" s="10"/>
      <c r="E23" s="10"/>
      <c r="F23" s="10"/>
      <c r="G23" s="10"/>
      <c r="H23" s="10"/>
      <c r="I23" s="10"/>
      <c r="J23" s="11"/>
      <c r="K23" s="1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7" customFormat="1" ht="15">
      <c r="A24" s="9"/>
      <c r="B24" s="9"/>
      <c r="C24" s="9"/>
      <c r="D24" s="10"/>
      <c r="E24" s="10"/>
      <c r="F24" s="10"/>
      <c r="G24" s="10"/>
      <c r="H24" s="10"/>
      <c r="I24" s="10"/>
      <c r="J24" s="11"/>
      <c r="K24" s="1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256" s="5" customFormat="1" ht="28.5" customHeight="1">
      <c r="A25" s="9"/>
      <c r="B25" s="9"/>
      <c r="C25" s="9"/>
      <c r="D25" s="10"/>
      <c r="E25" s="10"/>
      <c r="F25" s="10"/>
      <c r="G25" s="10"/>
      <c r="H25" s="10"/>
      <c r="I25" s="10"/>
      <c r="J25" s="11"/>
      <c r="K25" s="1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5" customFormat="1" ht="28.5" customHeight="1">
      <c r="A26" s="9"/>
      <c r="B26" s="9"/>
      <c r="C26" s="9"/>
      <c r="D26" s="10"/>
      <c r="E26" s="10"/>
      <c r="F26" s="10"/>
      <c r="G26" s="10"/>
      <c r="H26" s="10"/>
      <c r="I26" s="10"/>
      <c r="J26" s="11"/>
      <c r="K26" s="1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5" customFormat="1" ht="28.5" customHeight="1">
      <c r="A27" s="9"/>
      <c r="B27" s="9"/>
      <c r="C27" s="9"/>
      <c r="D27" s="10"/>
      <c r="E27" s="10"/>
      <c r="F27" s="10"/>
      <c r="G27" s="10"/>
      <c r="H27" s="10"/>
      <c r="I27" s="10"/>
      <c r="J27" s="11"/>
      <c r="K27" s="1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8.5" customHeight="1">
      <c r="A28" s="9"/>
      <c r="B28" s="9"/>
      <c r="C28" s="9"/>
      <c r="D28" s="10"/>
      <c r="E28" s="10"/>
      <c r="F28" s="10"/>
      <c r="G28" s="10"/>
      <c r="H28" s="10"/>
      <c r="I28" s="10"/>
      <c r="J28" s="11"/>
      <c r="K28" s="1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7" customFormat="1" ht="28.5" customHeight="1">
      <c r="A29" s="9"/>
      <c r="B29" s="9"/>
      <c r="C29" s="9"/>
      <c r="D29" s="10"/>
      <c r="E29" s="10"/>
      <c r="F29" s="10"/>
      <c r="G29" s="10"/>
      <c r="H29" s="10"/>
      <c r="I29" s="10"/>
      <c r="J29" s="11"/>
      <c r="K29" s="1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7" customFormat="1" ht="28.5" customHeight="1">
      <c r="A30" s="9"/>
      <c r="B30" s="9"/>
      <c r="C30" s="9"/>
      <c r="D30" s="10"/>
      <c r="E30" s="10"/>
      <c r="F30" s="10"/>
      <c r="G30" s="10"/>
      <c r="H30" s="10"/>
      <c r="I30" s="10"/>
      <c r="J30" s="11"/>
      <c r="K30" s="1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5" customFormat="1" ht="28.5" customHeight="1">
      <c r="A31" s="9"/>
      <c r="B31" s="9"/>
      <c r="C31" s="9"/>
      <c r="D31" s="10"/>
      <c r="E31" s="10"/>
      <c r="F31" s="10"/>
      <c r="G31" s="10"/>
      <c r="H31" s="10"/>
      <c r="I31" s="10"/>
      <c r="J31" s="11"/>
      <c r="K31" s="1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5" customFormat="1" ht="28.5" customHeight="1">
      <c r="A32" s="9"/>
      <c r="B32" s="9"/>
      <c r="C32" s="9"/>
      <c r="D32" s="10"/>
      <c r="E32" s="10"/>
      <c r="F32" s="10"/>
      <c r="G32" s="10"/>
      <c r="H32" s="10"/>
      <c r="I32" s="10"/>
      <c r="J32" s="11"/>
      <c r="K32" s="1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5" customFormat="1" ht="28.5" customHeight="1">
      <c r="A33" s="9"/>
      <c r="B33" s="9"/>
      <c r="C33" s="9"/>
      <c r="D33" s="10"/>
      <c r="E33" s="10"/>
      <c r="F33" s="10"/>
      <c r="G33" s="10"/>
      <c r="H33" s="10"/>
      <c r="I33" s="10"/>
      <c r="J33" s="11"/>
      <c r="K33" s="1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8.5" customHeight="1">
      <c r="A34" s="9"/>
      <c r="B34" s="9"/>
      <c r="C34" s="9"/>
      <c r="D34" s="10"/>
      <c r="E34" s="10"/>
      <c r="F34" s="10"/>
      <c r="G34" s="10"/>
      <c r="H34" s="10"/>
      <c r="I34" s="10"/>
      <c r="J34" s="11"/>
      <c r="K34" s="1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7" customFormat="1" ht="28.5" customHeight="1">
      <c r="A35" s="9"/>
      <c r="B35" s="9"/>
      <c r="C35" s="9"/>
      <c r="D35" s="10"/>
      <c r="E35" s="10"/>
      <c r="F35" s="10"/>
      <c r="G35" s="10"/>
      <c r="H35" s="10"/>
      <c r="I35" s="10"/>
      <c r="J35" s="11"/>
      <c r="K35" s="1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7" customFormat="1" ht="28.5" customHeight="1">
      <c r="A36" s="9"/>
      <c r="B36" s="9"/>
      <c r="C36" s="9"/>
      <c r="D36" s="10"/>
      <c r="E36" s="10"/>
      <c r="F36" s="10"/>
      <c r="G36" s="10"/>
      <c r="H36" s="10"/>
      <c r="I36" s="10"/>
      <c r="J36" s="11"/>
      <c r="K36" s="1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ht="28.5" customHeight="1"/>
    <row r="38" ht="28.5" customHeight="1"/>
    <row r="39" ht="133.5" customHeight="1"/>
    <row r="41" ht="52.5" customHeight="1"/>
    <row r="42" ht="31.5" customHeight="1"/>
    <row r="43" ht="31.5" customHeight="1"/>
    <row r="45" ht="28.5" customHeight="1"/>
    <row r="46" ht="28.5" customHeight="1"/>
    <row r="47" ht="28.5" customHeight="1"/>
    <row r="48" ht="28.5" customHeight="1"/>
    <row r="49" ht="28.5" customHeight="1"/>
    <row r="50" ht="28.5" customHeight="1"/>
    <row r="51" ht="28.5" customHeight="1"/>
    <row r="52" ht="28.5" customHeight="1"/>
    <row r="53" ht="28.5" customHeight="1"/>
    <row r="54" ht="28.5" customHeight="1"/>
    <row r="55" ht="28.5" customHeight="1"/>
    <row r="56" ht="28.5" customHeight="1"/>
    <row r="57" ht="28.5" customHeight="1"/>
    <row r="58" ht="133.5" customHeight="1"/>
    <row r="59" ht="27.75" customHeight="1"/>
    <row r="60" ht="48" customHeight="1"/>
    <row r="61" ht="28.5" customHeight="1"/>
    <row r="64" ht="28.5" customHeight="1"/>
    <row r="65" ht="28.5" customHeight="1"/>
    <row r="66" ht="28.5" customHeight="1"/>
    <row r="67" ht="36" customHeight="1"/>
    <row r="68" ht="127.5" customHeight="1"/>
  </sheetData>
  <sheetProtection/>
  <mergeCells count="18">
    <mergeCell ref="A1:K1"/>
    <mergeCell ref="A2:K2"/>
    <mergeCell ref="D3:E3"/>
    <mergeCell ref="F3:I3"/>
    <mergeCell ref="A19:K19"/>
    <mergeCell ref="A3:A4"/>
    <mergeCell ref="A5:A7"/>
    <mergeCell ref="A8:A10"/>
    <mergeCell ref="A11:A12"/>
    <mergeCell ref="A13:A18"/>
    <mergeCell ref="B3:B4"/>
    <mergeCell ref="B5:B7"/>
    <mergeCell ref="B8:B10"/>
    <mergeCell ref="B11:B12"/>
    <mergeCell ref="B13:B18"/>
    <mergeCell ref="C3:C4"/>
    <mergeCell ref="J3:J4"/>
    <mergeCell ref="K3:K4"/>
  </mergeCells>
  <printOptions horizontalCentered="1"/>
  <pageMargins left="0.03937007874015748" right="0.03937007874015748" top="0.15694444444444444" bottom="0.3937007874015748" header="0.03937007874015748" footer="0.03937007874015748"/>
  <pageSetup fitToHeight="0" fitToWidth="1" horizontalDpi="600" verticalDpi="600" orientation="landscape" paperSize="9" scale="83"/>
  <headerFooter>
    <oddFooter>&amp;R- &amp;P -</oddFooter>
    <evenFooter>&amp;L- &amp;P -</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IV26"/>
  <sheetViews>
    <sheetView zoomScale="60" zoomScaleNormal="60" zoomScaleSheetLayoutView="100" workbookViewId="0" topLeftCell="A1">
      <selection activeCell="M10" sqref="M10"/>
    </sheetView>
  </sheetViews>
  <sheetFormatPr defaultColWidth="8.8515625" defaultRowHeight="15"/>
  <cols>
    <col min="1" max="1" width="28.7109375" style="9" customWidth="1"/>
    <col min="2" max="2" width="17.28125" style="9" customWidth="1"/>
    <col min="3" max="3" width="15.140625" style="9" customWidth="1"/>
    <col min="4" max="4" width="17.57421875" style="10" customWidth="1"/>
    <col min="5" max="5" width="17.421875" style="10" customWidth="1"/>
    <col min="6" max="6" width="14.00390625" style="10" customWidth="1"/>
    <col min="7" max="7" width="14.28125" style="10" customWidth="1"/>
    <col min="8" max="8" width="15.57421875" style="10" customWidth="1"/>
    <col min="9" max="9" width="14.28125" style="10" customWidth="1"/>
    <col min="10" max="10" width="12.7109375" style="11" customWidth="1"/>
    <col min="11" max="11" width="15.140625" style="11" customWidth="1"/>
    <col min="12" max="16384" width="8.8515625" style="1" customWidth="1"/>
  </cols>
  <sheetData>
    <row r="1" spans="1:11" s="1" customFormat="1" ht="60.75" customHeight="1">
      <c r="A1" s="12" t="s">
        <v>35</v>
      </c>
      <c r="B1" s="12"/>
      <c r="C1" s="12"/>
      <c r="D1" s="12"/>
      <c r="E1" s="12"/>
      <c r="F1" s="12"/>
      <c r="G1" s="12"/>
      <c r="H1" s="12"/>
      <c r="I1" s="12"/>
      <c r="J1" s="12"/>
      <c r="K1" s="12"/>
    </row>
    <row r="2" spans="1:11" s="2" customFormat="1" ht="48.75" customHeight="1">
      <c r="A2" s="13" t="s">
        <v>1</v>
      </c>
      <c r="B2" s="13"/>
      <c r="C2" s="13"/>
      <c r="D2" s="13"/>
      <c r="E2" s="13"/>
      <c r="F2" s="13"/>
      <c r="G2" s="13"/>
      <c r="H2" s="13"/>
      <c r="I2" s="13"/>
      <c r="J2" s="13"/>
      <c r="K2" s="13"/>
    </row>
    <row r="3" spans="1:11" s="3" customFormat="1" ht="33" customHeight="1">
      <c r="A3" s="14" t="s">
        <v>2</v>
      </c>
      <c r="B3" s="14" t="s">
        <v>3</v>
      </c>
      <c r="C3" s="15" t="s">
        <v>4</v>
      </c>
      <c r="D3" s="16" t="s">
        <v>5</v>
      </c>
      <c r="E3" s="17"/>
      <c r="F3" s="18" t="s">
        <v>6</v>
      </c>
      <c r="G3" s="19"/>
      <c r="H3" s="19"/>
      <c r="I3" s="51"/>
      <c r="J3" s="20" t="s">
        <v>7</v>
      </c>
      <c r="K3" s="39" t="s">
        <v>8</v>
      </c>
    </row>
    <row r="4" spans="1:11" s="4" customFormat="1" ht="37.5" customHeight="1">
      <c r="A4" s="14"/>
      <c r="B4" s="14"/>
      <c r="C4" s="15"/>
      <c r="D4" s="21" t="s">
        <v>9</v>
      </c>
      <c r="E4" s="21" t="s">
        <v>10</v>
      </c>
      <c r="F4" s="21" t="s">
        <v>11</v>
      </c>
      <c r="G4" s="21" t="s">
        <v>10</v>
      </c>
      <c r="H4" s="21" t="s">
        <v>12</v>
      </c>
      <c r="I4" s="21" t="s">
        <v>10</v>
      </c>
      <c r="J4" s="20"/>
      <c r="K4" s="40"/>
    </row>
    <row r="5" spans="1:11" s="5" customFormat="1" ht="34.5" customHeight="1">
      <c r="A5" s="52" t="s">
        <v>36</v>
      </c>
      <c r="B5" s="22" t="s">
        <v>37</v>
      </c>
      <c r="C5" s="24" t="s">
        <v>38</v>
      </c>
      <c r="D5" s="37"/>
      <c r="E5" s="37"/>
      <c r="F5" s="53" t="s">
        <v>39</v>
      </c>
      <c r="G5" s="26" t="s">
        <v>39</v>
      </c>
      <c r="H5" s="54" t="s">
        <v>39</v>
      </c>
      <c r="I5" s="27" t="s">
        <v>39</v>
      </c>
      <c r="J5" s="27" t="s">
        <v>39</v>
      </c>
      <c r="K5" s="41" t="s">
        <v>39</v>
      </c>
    </row>
    <row r="6" spans="1:11" s="5" customFormat="1" ht="34.5" customHeight="1">
      <c r="A6" s="55"/>
      <c r="B6" s="28"/>
      <c r="C6" s="24" t="s">
        <v>40</v>
      </c>
      <c r="D6" s="37"/>
      <c r="E6" s="37"/>
      <c r="F6" s="53" t="s">
        <v>39</v>
      </c>
      <c r="G6" s="26" t="s">
        <v>39</v>
      </c>
      <c r="H6" s="54" t="s">
        <v>39</v>
      </c>
      <c r="I6" s="27" t="s">
        <v>39</v>
      </c>
      <c r="J6" s="27" t="s">
        <v>39</v>
      </c>
      <c r="K6" s="41" t="s">
        <v>39</v>
      </c>
    </row>
    <row r="7" spans="1:11" s="5" customFormat="1" ht="34.5" customHeight="1">
      <c r="A7" s="55"/>
      <c r="B7" s="28"/>
      <c r="C7" s="24" t="s">
        <v>41</v>
      </c>
      <c r="D7" s="37"/>
      <c r="E7" s="37"/>
      <c r="F7" s="25">
        <v>86.4</v>
      </c>
      <c r="G7" s="26">
        <f>F7*60%</f>
        <v>51.84</v>
      </c>
      <c r="H7" s="43">
        <v>85.2</v>
      </c>
      <c r="I7" s="27">
        <f>H7*40%</f>
        <v>34.080000000000005</v>
      </c>
      <c r="J7" s="27">
        <f>G7+I7</f>
        <v>85.92000000000002</v>
      </c>
      <c r="K7" s="41">
        <f>RANK(J7,$J$5:$J$8)</f>
        <v>1</v>
      </c>
    </row>
    <row r="8" spans="1:11" s="5" customFormat="1" ht="34.5" customHeight="1">
      <c r="A8" s="56"/>
      <c r="B8" s="30"/>
      <c r="C8" s="24" t="s">
        <v>42</v>
      </c>
      <c r="D8" s="37"/>
      <c r="E8" s="37"/>
      <c r="F8" s="25">
        <v>74.2</v>
      </c>
      <c r="G8" s="26">
        <f aca="true" t="shared" si="0" ref="G8:G15">F8*60%</f>
        <v>44.52</v>
      </c>
      <c r="H8" s="43">
        <v>75.8</v>
      </c>
      <c r="I8" s="27">
        <f aca="true" t="shared" si="1" ref="I8:I15">H8*40%</f>
        <v>30.32</v>
      </c>
      <c r="J8" s="27">
        <f aca="true" t="shared" si="2" ref="J5:J10">G8+I8</f>
        <v>74.84</v>
      </c>
      <c r="K8" s="41">
        <f>RANK(J8,$J$5:$J$8)</f>
        <v>2</v>
      </c>
    </row>
    <row r="9" spans="1:11" s="5" customFormat="1" ht="34.5" customHeight="1">
      <c r="A9" s="52" t="s">
        <v>23</v>
      </c>
      <c r="B9" s="22" t="s">
        <v>37</v>
      </c>
      <c r="C9" s="47" t="s">
        <v>43</v>
      </c>
      <c r="D9" s="37"/>
      <c r="E9" s="37"/>
      <c r="F9" s="25">
        <v>70.6</v>
      </c>
      <c r="G9" s="26">
        <f t="shared" si="0"/>
        <v>42.35999999999999</v>
      </c>
      <c r="H9" s="43">
        <v>70</v>
      </c>
      <c r="I9" s="27">
        <f t="shared" si="1"/>
        <v>28</v>
      </c>
      <c r="J9" s="27">
        <f t="shared" si="2"/>
        <v>70.35999999999999</v>
      </c>
      <c r="K9" s="41">
        <f>RANK(J9,$J$9:$J$10)</f>
        <v>2</v>
      </c>
    </row>
    <row r="10" spans="1:11" s="5" customFormat="1" ht="34.5" customHeight="1">
      <c r="A10" s="55"/>
      <c r="B10" s="28"/>
      <c r="C10" s="47" t="s">
        <v>44</v>
      </c>
      <c r="D10" s="37"/>
      <c r="E10" s="37"/>
      <c r="F10" s="25">
        <v>88.2</v>
      </c>
      <c r="G10" s="26">
        <f t="shared" si="0"/>
        <v>52.92</v>
      </c>
      <c r="H10" s="43">
        <v>86.4</v>
      </c>
      <c r="I10" s="27">
        <f t="shared" si="1"/>
        <v>34.56</v>
      </c>
      <c r="J10" s="27">
        <f t="shared" si="2"/>
        <v>87.48</v>
      </c>
      <c r="K10" s="41">
        <f>RANK(J10,$J$9:$J$10)</f>
        <v>1</v>
      </c>
    </row>
    <row r="11" spans="1:11" s="5" customFormat="1" ht="34.5" customHeight="1">
      <c r="A11" s="22" t="s">
        <v>18</v>
      </c>
      <c r="B11" s="23" t="s">
        <v>45</v>
      </c>
      <c r="C11" s="49" t="s">
        <v>46</v>
      </c>
      <c r="D11" s="37"/>
      <c r="E11" s="37"/>
      <c r="F11" s="25">
        <v>78.6</v>
      </c>
      <c r="G11" s="26">
        <f t="shared" si="0"/>
        <v>47.16</v>
      </c>
      <c r="H11" s="43">
        <v>78.4</v>
      </c>
      <c r="I11" s="27">
        <f t="shared" si="1"/>
        <v>31.360000000000003</v>
      </c>
      <c r="J11" s="27">
        <f aca="true" t="shared" si="3" ref="J11:J18">G11+I11</f>
        <v>78.52</v>
      </c>
      <c r="K11" s="41">
        <f>RANK(J11,$J$11:$J$13)</f>
        <v>2</v>
      </c>
    </row>
    <row r="12" spans="1:11" s="5" customFormat="1" ht="34.5" customHeight="1">
      <c r="A12" s="44"/>
      <c r="B12" s="57"/>
      <c r="C12" s="49" t="s">
        <v>47</v>
      </c>
      <c r="D12" s="37"/>
      <c r="E12" s="37"/>
      <c r="F12" s="25">
        <v>73</v>
      </c>
      <c r="G12" s="26">
        <f t="shared" si="0"/>
        <v>43.8</v>
      </c>
      <c r="H12" s="43">
        <v>72.8</v>
      </c>
      <c r="I12" s="27">
        <f t="shared" si="1"/>
        <v>29.12</v>
      </c>
      <c r="J12" s="27">
        <f t="shared" si="3"/>
        <v>72.92</v>
      </c>
      <c r="K12" s="41">
        <f>RANK(J12,$J$11:$J$13)</f>
        <v>3</v>
      </c>
    </row>
    <row r="13" spans="1:11" s="5" customFormat="1" ht="34.5" customHeight="1">
      <c r="A13" s="30"/>
      <c r="B13" s="31"/>
      <c r="C13" s="24" t="s">
        <v>48</v>
      </c>
      <c r="D13" s="37"/>
      <c r="E13" s="37"/>
      <c r="F13" s="25">
        <v>85.8</v>
      </c>
      <c r="G13" s="26">
        <f t="shared" si="0"/>
        <v>51.48</v>
      </c>
      <c r="H13" s="43">
        <v>85.8</v>
      </c>
      <c r="I13" s="27">
        <f t="shared" si="1"/>
        <v>34.32</v>
      </c>
      <c r="J13" s="27">
        <f t="shared" si="3"/>
        <v>85.8</v>
      </c>
      <c r="K13" s="41">
        <f>RANK(J13,$J$11:$J$13)</f>
        <v>1</v>
      </c>
    </row>
    <row r="14" spans="1:11" s="5" customFormat="1" ht="34.5" customHeight="1">
      <c r="A14" s="22" t="s">
        <v>49</v>
      </c>
      <c r="B14" s="42" t="s">
        <v>37</v>
      </c>
      <c r="C14" s="24" t="s">
        <v>50</v>
      </c>
      <c r="D14" s="37"/>
      <c r="E14" s="37"/>
      <c r="F14" s="25">
        <v>71.4</v>
      </c>
      <c r="G14" s="26">
        <f t="shared" si="0"/>
        <v>42.84</v>
      </c>
      <c r="H14" s="43">
        <v>71.6</v>
      </c>
      <c r="I14" s="27">
        <f t="shared" si="1"/>
        <v>28.64</v>
      </c>
      <c r="J14" s="27">
        <f t="shared" si="3"/>
        <v>71.48</v>
      </c>
      <c r="K14" s="41">
        <f>RANK(J14,$J$14:$J$15)</f>
        <v>1</v>
      </c>
    </row>
    <row r="15" spans="1:11" s="5" customFormat="1" ht="34.5" customHeight="1">
      <c r="A15" s="44"/>
      <c r="B15" s="42"/>
      <c r="C15" s="24" t="s">
        <v>51</v>
      </c>
      <c r="D15" s="37"/>
      <c r="E15" s="37"/>
      <c r="F15" s="25">
        <v>71.4</v>
      </c>
      <c r="G15" s="26">
        <f t="shared" si="0"/>
        <v>42.84</v>
      </c>
      <c r="H15" s="43">
        <v>69.2</v>
      </c>
      <c r="I15" s="27">
        <f t="shared" si="1"/>
        <v>27.680000000000003</v>
      </c>
      <c r="J15" s="27">
        <f t="shared" si="3"/>
        <v>70.52000000000001</v>
      </c>
      <c r="K15" s="41">
        <f>RANK(J15,$J$14:$J$15)</f>
        <v>2</v>
      </c>
    </row>
    <row r="16" spans="1:11" s="5" customFormat="1" ht="34.5" customHeight="1">
      <c r="A16" s="44"/>
      <c r="B16" s="42" t="s">
        <v>52</v>
      </c>
      <c r="C16" s="24" t="s">
        <v>53</v>
      </c>
      <c r="D16" s="24">
        <v>121</v>
      </c>
      <c r="E16" s="25">
        <f>D16*2/3*50%</f>
        <v>40.333333333333336</v>
      </c>
      <c r="F16" s="25">
        <v>81.6</v>
      </c>
      <c r="G16" s="26">
        <f>F16*30%</f>
        <v>24.479999999999997</v>
      </c>
      <c r="H16" s="43">
        <v>79.4</v>
      </c>
      <c r="I16" s="27">
        <f>H16*20%</f>
        <v>15.880000000000003</v>
      </c>
      <c r="J16" s="27">
        <f>G16+I16+E16</f>
        <v>80.69333333333333</v>
      </c>
      <c r="K16" s="41">
        <f>RANK(J16,$J$16:$J$18)</f>
        <v>1</v>
      </c>
    </row>
    <row r="17" spans="1:11" s="5" customFormat="1" ht="34.5" customHeight="1">
      <c r="A17" s="44"/>
      <c r="B17" s="42"/>
      <c r="C17" s="24" t="s">
        <v>54</v>
      </c>
      <c r="D17" s="24">
        <v>109.8</v>
      </c>
      <c r="E17" s="25">
        <f>D17*2/3*50%</f>
        <v>36.6</v>
      </c>
      <c r="F17" s="25">
        <v>74</v>
      </c>
      <c r="G17" s="26">
        <f>F17*30%</f>
        <v>22.2</v>
      </c>
      <c r="H17" s="43">
        <v>72.8</v>
      </c>
      <c r="I17" s="27">
        <f>H17*20%</f>
        <v>14.56</v>
      </c>
      <c r="J17" s="27">
        <f>G17+I17+E17</f>
        <v>73.36</v>
      </c>
      <c r="K17" s="41">
        <f>RANK(J17,$J$16:$J$18)</f>
        <v>2</v>
      </c>
    </row>
    <row r="18" spans="1:11" s="5" customFormat="1" ht="34.5" customHeight="1">
      <c r="A18" s="50"/>
      <c r="B18" s="42"/>
      <c r="C18" s="24" t="s">
        <v>55</v>
      </c>
      <c r="D18" s="24">
        <v>107.2</v>
      </c>
      <c r="E18" s="25">
        <f>D18*2/3*50%</f>
        <v>35.733333333333334</v>
      </c>
      <c r="F18" s="25">
        <v>72.6</v>
      </c>
      <c r="G18" s="26">
        <f>F18*30%</f>
        <v>21.779999999999998</v>
      </c>
      <c r="H18" s="43">
        <v>74.6</v>
      </c>
      <c r="I18" s="27">
        <f>H18*20%</f>
        <v>14.92</v>
      </c>
      <c r="J18" s="27">
        <f>G18+I18+E18</f>
        <v>72.43333333333334</v>
      </c>
      <c r="K18" s="41">
        <f>RANK(J18,$J$16:$J$18)</f>
        <v>3</v>
      </c>
    </row>
    <row r="19" spans="1:11" s="6" customFormat="1" ht="138" customHeight="1">
      <c r="A19" s="38" t="s">
        <v>34</v>
      </c>
      <c r="B19" s="38"/>
      <c r="C19" s="38"/>
      <c r="D19" s="38"/>
      <c r="E19" s="38"/>
      <c r="F19" s="38"/>
      <c r="G19" s="38"/>
      <c r="H19" s="38"/>
      <c r="I19" s="38"/>
      <c r="J19" s="38"/>
      <c r="K19" s="38"/>
    </row>
    <row r="20" spans="1:188" s="5" customFormat="1" ht="15">
      <c r="A20" s="9"/>
      <c r="B20" s="9"/>
      <c r="C20" s="9"/>
      <c r="D20" s="10"/>
      <c r="E20" s="10"/>
      <c r="F20" s="10"/>
      <c r="G20" s="10"/>
      <c r="H20" s="10"/>
      <c r="I20" s="10"/>
      <c r="J20" s="11"/>
      <c r="K20" s="1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5" customFormat="1" ht="15">
      <c r="A21" s="9"/>
      <c r="B21" s="9"/>
      <c r="C21" s="9"/>
      <c r="D21" s="10"/>
      <c r="E21" s="10"/>
      <c r="F21" s="10"/>
      <c r="G21" s="10"/>
      <c r="H21" s="10"/>
      <c r="I21" s="10"/>
      <c r="J21" s="11"/>
      <c r="K21" s="1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6" customFormat="1" ht="15">
      <c r="A22" s="9"/>
      <c r="B22" s="9"/>
      <c r="C22" s="9"/>
      <c r="D22" s="10"/>
      <c r="E22" s="10"/>
      <c r="F22" s="10"/>
      <c r="G22" s="10"/>
      <c r="H22" s="10"/>
      <c r="I22" s="10"/>
      <c r="J22" s="11"/>
      <c r="K22" s="1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7" customFormat="1" ht="15">
      <c r="A23" s="9"/>
      <c r="B23" s="9"/>
      <c r="C23" s="9"/>
      <c r="D23" s="10"/>
      <c r="E23" s="10"/>
      <c r="F23" s="10"/>
      <c r="G23" s="10"/>
      <c r="H23" s="10"/>
      <c r="I23" s="10"/>
      <c r="J23" s="11"/>
      <c r="K23" s="1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7" customFormat="1" ht="15">
      <c r="A24" s="9"/>
      <c r="B24" s="9"/>
      <c r="C24" s="9"/>
      <c r="D24" s="10"/>
      <c r="E24" s="10"/>
      <c r="F24" s="10"/>
      <c r="G24" s="10"/>
      <c r="H24" s="10"/>
      <c r="I24" s="10"/>
      <c r="J24" s="11"/>
      <c r="K24" s="1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256" s="8" customFormat="1" ht="15">
      <c r="A25" s="9"/>
      <c r="B25" s="9"/>
      <c r="C25" s="9"/>
      <c r="D25" s="10"/>
      <c r="E25" s="10"/>
      <c r="F25" s="10"/>
      <c r="G25" s="10"/>
      <c r="H25" s="10"/>
      <c r="I25" s="10"/>
      <c r="J25" s="11"/>
      <c r="K25" s="1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8" customFormat="1" ht="15">
      <c r="A26" s="9"/>
      <c r="B26" s="9"/>
      <c r="C26" s="9"/>
      <c r="D26" s="10"/>
      <c r="E26" s="10"/>
      <c r="F26" s="10"/>
      <c r="G26" s="10"/>
      <c r="H26" s="10"/>
      <c r="I26" s="10"/>
      <c r="J26" s="11"/>
      <c r="K26" s="1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sheetData>
  <sheetProtection/>
  <mergeCells count="19">
    <mergeCell ref="A1:K1"/>
    <mergeCell ref="A2:K2"/>
    <mergeCell ref="D3:E3"/>
    <mergeCell ref="F3:I3"/>
    <mergeCell ref="A19:K19"/>
    <mergeCell ref="A3:A4"/>
    <mergeCell ref="A5:A8"/>
    <mergeCell ref="A9:A10"/>
    <mergeCell ref="A11:A13"/>
    <mergeCell ref="A14:A18"/>
    <mergeCell ref="B3:B4"/>
    <mergeCell ref="B5:B8"/>
    <mergeCell ref="B9:B10"/>
    <mergeCell ref="B11:B13"/>
    <mergeCell ref="B14:B15"/>
    <mergeCell ref="B16:B18"/>
    <mergeCell ref="C3:C4"/>
    <mergeCell ref="J3:J4"/>
    <mergeCell ref="K3:K4"/>
  </mergeCells>
  <printOptions horizontalCentered="1"/>
  <pageMargins left="0.03937007874015748" right="0.03937007874015748" top="0.3937007874015748" bottom="0.3937007874015748" header="0.03937007874015748" footer="0.03937007874015748"/>
  <pageSetup fitToHeight="0" fitToWidth="1" horizontalDpi="600" verticalDpi="600" orientation="landscape" paperSize="9" scale="81"/>
  <headerFooter>
    <oddFooter>&amp;R- &amp;P -</oddFooter>
    <evenFooter>&amp;L- &amp;P -</evenFooter>
  </headerFooter>
  <rowBreaks count="2" manualBreakCount="2">
    <brk id="13" max="255" man="1"/>
    <brk id="2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37"/>
  <sheetViews>
    <sheetView zoomScale="70" zoomScaleNormal="70" zoomScaleSheetLayoutView="100" workbookViewId="0" topLeftCell="A4">
      <selection activeCell="L7" sqref="L7"/>
    </sheetView>
  </sheetViews>
  <sheetFormatPr defaultColWidth="8.8515625" defaultRowHeight="15"/>
  <cols>
    <col min="1" max="1" width="28.7109375" style="9" customWidth="1"/>
    <col min="2" max="2" width="17.28125" style="9" customWidth="1"/>
    <col min="3" max="3" width="15.140625" style="9" customWidth="1"/>
    <col min="4" max="4" width="17.57421875" style="10" customWidth="1"/>
    <col min="5" max="5" width="17.421875" style="10" customWidth="1"/>
    <col min="6" max="6" width="14.00390625" style="10" customWidth="1"/>
    <col min="7" max="7" width="14.28125" style="10" customWidth="1"/>
    <col min="8" max="8" width="15.57421875" style="10" customWidth="1"/>
    <col min="9" max="9" width="14.28125" style="10" customWidth="1"/>
    <col min="10" max="10" width="12.7109375" style="11" customWidth="1"/>
    <col min="11" max="11" width="15.140625" style="11" customWidth="1"/>
    <col min="12" max="16384" width="8.8515625" style="1" customWidth="1"/>
  </cols>
  <sheetData>
    <row r="1" spans="1:11" s="1" customFormat="1" ht="48.75" customHeight="1">
      <c r="A1" s="12" t="s">
        <v>56</v>
      </c>
      <c r="B1" s="12"/>
      <c r="C1" s="12"/>
      <c r="D1" s="12"/>
      <c r="E1" s="12"/>
      <c r="F1" s="12"/>
      <c r="G1" s="12"/>
      <c r="H1" s="12"/>
      <c r="I1" s="12"/>
      <c r="J1" s="12"/>
      <c r="K1" s="12"/>
    </row>
    <row r="2" spans="1:11" s="2" customFormat="1" ht="34.5" customHeight="1">
      <c r="A2" s="13" t="s">
        <v>57</v>
      </c>
      <c r="B2" s="13"/>
      <c r="C2" s="13"/>
      <c r="D2" s="13"/>
      <c r="E2" s="13"/>
      <c r="F2" s="13"/>
      <c r="G2" s="13"/>
      <c r="H2" s="13"/>
      <c r="I2" s="13"/>
      <c r="J2" s="13"/>
      <c r="K2" s="13"/>
    </row>
    <row r="3" spans="1:11" s="3" customFormat="1" ht="33" customHeight="1">
      <c r="A3" s="14" t="s">
        <v>2</v>
      </c>
      <c r="B3" s="14" t="s">
        <v>3</v>
      </c>
      <c r="C3" s="15" t="s">
        <v>4</v>
      </c>
      <c r="D3" s="16" t="s">
        <v>5</v>
      </c>
      <c r="E3" s="17"/>
      <c r="F3" s="18" t="s">
        <v>6</v>
      </c>
      <c r="G3" s="19"/>
      <c r="H3" s="19"/>
      <c r="I3" s="51"/>
      <c r="J3" s="20" t="s">
        <v>7</v>
      </c>
      <c r="K3" s="39" t="s">
        <v>8</v>
      </c>
    </row>
    <row r="4" spans="1:11" s="4" customFormat="1" ht="37.5" customHeight="1">
      <c r="A4" s="14"/>
      <c r="B4" s="14"/>
      <c r="C4" s="15"/>
      <c r="D4" s="21" t="s">
        <v>9</v>
      </c>
      <c r="E4" s="21" t="s">
        <v>10</v>
      </c>
      <c r="F4" s="21" t="s">
        <v>11</v>
      </c>
      <c r="G4" s="21" t="s">
        <v>10</v>
      </c>
      <c r="H4" s="21" t="s">
        <v>12</v>
      </c>
      <c r="I4" s="21" t="s">
        <v>10</v>
      </c>
      <c r="J4" s="20"/>
      <c r="K4" s="40"/>
    </row>
    <row r="5" spans="1:11" s="5" customFormat="1" ht="34.5" customHeight="1">
      <c r="A5" s="22" t="s">
        <v>36</v>
      </c>
      <c r="B5" s="42" t="s">
        <v>58</v>
      </c>
      <c r="C5" s="24" t="s">
        <v>59</v>
      </c>
      <c r="D5" s="24">
        <v>110.3</v>
      </c>
      <c r="E5" s="25">
        <f>D5*2/3*50%</f>
        <v>36.766666666666666</v>
      </c>
      <c r="F5" s="25">
        <v>83.2</v>
      </c>
      <c r="G5" s="26">
        <f>F5*0.3</f>
        <v>24.96</v>
      </c>
      <c r="H5" s="43">
        <v>85</v>
      </c>
      <c r="I5" s="27">
        <f>H5*20%</f>
        <v>17</v>
      </c>
      <c r="J5" s="27">
        <f>G5+I5+E5</f>
        <v>78.72666666666666</v>
      </c>
      <c r="K5" s="41">
        <f>RANK(J5,$J$5:$J$8)</f>
        <v>1</v>
      </c>
    </row>
    <row r="6" spans="1:11" s="5" customFormat="1" ht="34.5" customHeight="1">
      <c r="A6" s="44"/>
      <c r="B6" s="45"/>
      <c r="C6" s="24" t="s">
        <v>60</v>
      </c>
      <c r="D6" s="24">
        <v>109</v>
      </c>
      <c r="E6" s="25">
        <f aca="true" t="shared" si="0" ref="E6:E17">D6*2/3*50%</f>
        <v>36.333333333333336</v>
      </c>
      <c r="F6" s="25">
        <v>80.6</v>
      </c>
      <c r="G6" s="26">
        <f aca="true" t="shared" si="1" ref="G6:G17">F6*0.3</f>
        <v>24.179999999999996</v>
      </c>
      <c r="H6" s="43">
        <v>72</v>
      </c>
      <c r="I6" s="27">
        <f aca="true" t="shared" si="2" ref="I6:I17">H6*20%</f>
        <v>14.4</v>
      </c>
      <c r="J6" s="27">
        <f aca="true" t="shared" si="3" ref="J6:J17">G6+I6+E6</f>
        <v>74.91333333333333</v>
      </c>
      <c r="K6" s="41">
        <f>RANK(J6,$J$5:$J$8)</f>
        <v>3</v>
      </c>
    </row>
    <row r="7" spans="1:11" s="5" customFormat="1" ht="34.5" customHeight="1">
      <c r="A7" s="44"/>
      <c r="B7" s="45"/>
      <c r="C7" s="24" t="s">
        <v>61</v>
      </c>
      <c r="D7" s="24">
        <v>108</v>
      </c>
      <c r="E7" s="25">
        <f t="shared" si="0"/>
        <v>36</v>
      </c>
      <c r="F7" s="25">
        <v>86.4</v>
      </c>
      <c r="G7" s="26">
        <f t="shared" si="1"/>
        <v>25.92</v>
      </c>
      <c r="H7" s="43">
        <v>0</v>
      </c>
      <c r="I7" s="27">
        <f t="shared" si="2"/>
        <v>0</v>
      </c>
      <c r="J7" s="27">
        <f t="shared" si="3"/>
        <v>61.92</v>
      </c>
      <c r="K7" s="41">
        <f>RANK(J7,$J$5:$J$8)</f>
        <v>4</v>
      </c>
    </row>
    <row r="8" spans="1:11" s="5" customFormat="1" ht="34.5" customHeight="1">
      <c r="A8" s="44"/>
      <c r="B8" s="45"/>
      <c r="C8" s="24" t="s">
        <v>62</v>
      </c>
      <c r="D8" s="24">
        <v>108</v>
      </c>
      <c r="E8" s="25">
        <f t="shared" si="0"/>
        <v>36</v>
      </c>
      <c r="F8" s="25">
        <v>80</v>
      </c>
      <c r="G8" s="26">
        <f t="shared" si="1"/>
        <v>24</v>
      </c>
      <c r="H8" s="43">
        <v>74.6</v>
      </c>
      <c r="I8" s="27">
        <f t="shared" si="2"/>
        <v>14.92</v>
      </c>
      <c r="J8" s="27">
        <f t="shared" si="3"/>
        <v>74.92</v>
      </c>
      <c r="K8" s="41">
        <f>RANK(J8,$J$5:$J$8)</f>
        <v>2</v>
      </c>
    </row>
    <row r="9" spans="1:11" s="5" customFormat="1" ht="34.5" customHeight="1">
      <c r="A9" s="44"/>
      <c r="B9" s="46" t="s">
        <v>63</v>
      </c>
      <c r="C9" s="24" t="s">
        <v>64</v>
      </c>
      <c r="D9" s="24">
        <v>114.7</v>
      </c>
      <c r="E9" s="25">
        <f t="shared" si="0"/>
        <v>38.233333333333334</v>
      </c>
      <c r="F9" s="25">
        <v>84</v>
      </c>
      <c r="G9" s="26">
        <f t="shared" si="1"/>
        <v>25.2</v>
      </c>
      <c r="H9" s="43">
        <v>84.4</v>
      </c>
      <c r="I9" s="27">
        <f t="shared" si="2"/>
        <v>16.880000000000003</v>
      </c>
      <c r="J9" s="27">
        <f t="shared" si="3"/>
        <v>80.31333333333333</v>
      </c>
      <c r="K9" s="41">
        <f>RANK(J9,$J$9:$J$11)</f>
        <v>1</v>
      </c>
    </row>
    <row r="10" spans="1:11" s="5" customFormat="1" ht="34.5" customHeight="1">
      <c r="A10" s="44"/>
      <c r="B10" s="35"/>
      <c r="C10" s="24" t="s">
        <v>65</v>
      </c>
      <c r="D10" s="24">
        <v>110.5</v>
      </c>
      <c r="E10" s="25">
        <f t="shared" si="0"/>
        <v>36.833333333333336</v>
      </c>
      <c r="F10" s="25">
        <v>80.4</v>
      </c>
      <c r="G10" s="26">
        <f t="shared" si="1"/>
        <v>24.12</v>
      </c>
      <c r="H10" s="43">
        <v>84.4</v>
      </c>
      <c r="I10" s="27">
        <f t="shared" si="2"/>
        <v>16.880000000000003</v>
      </c>
      <c r="J10" s="27">
        <f t="shared" si="3"/>
        <v>77.83333333333334</v>
      </c>
      <c r="K10" s="41">
        <f>RANK(J10,$J$9:$J$11)</f>
        <v>2</v>
      </c>
    </row>
    <row r="11" spans="1:11" s="5" customFormat="1" ht="34.5" customHeight="1">
      <c r="A11" s="44"/>
      <c r="B11" s="35"/>
      <c r="C11" s="47" t="s">
        <v>66</v>
      </c>
      <c r="D11" s="24">
        <v>106</v>
      </c>
      <c r="E11" s="25">
        <f t="shared" si="0"/>
        <v>35.333333333333336</v>
      </c>
      <c r="F11" s="25">
        <v>81</v>
      </c>
      <c r="G11" s="26">
        <f t="shared" si="1"/>
        <v>24.3</v>
      </c>
      <c r="H11" s="43">
        <v>85.6</v>
      </c>
      <c r="I11" s="27">
        <f t="shared" si="2"/>
        <v>17.12</v>
      </c>
      <c r="J11" s="27">
        <f t="shared" si="3"/>
        <v>76.75333333333333</v>
      </c>
      <c r="K11" s="41">
        <f>RANK(J11,$J$9:$J$11)</f>
        <v>3</v>
      </c>
    </row>
    <row r="12" spans="1:11" s="5" customFormat="1" ht="34.5" customHeight="1">
      <c r="A12" s="44"/>
      <c r="B12" s="48" t="s">
        <v>67</v>
      </c>
      <c r="C12" s="47" t="s">
        <v>68</v>
      </c>
      <c r="D12" s="24">
        <v>116.9</v>
      </c>
      <c r="E12" s="25">
        <f t="shared" si="0"/>
        <v>38.96666666666667</v>
      </c>
      <c r="F12" s="25">
        <v>77.6</v>
      </c>
      <c r="G12" s="26">
        <f t="shared" si="1"/>
        <v>23.279999999999998</v>
      </c>
      <c r="H12" s="43">
        <v>79</v>
      </c>
      <c r="I12" s="27">
        <f t="shared" si="2"/>
        <v>15.8</v>
      </c>
      <c r="J12" s="27">
        <f t="shared" si="3"/>
        <v>78.04666666666667</v>
      </c>
      <c r="K12" s="41">
        <f>RANK(J12,$J$12:$J$14)</f>
        <v>2</v>
      </c>
    </row>
    <row r="13" spans="1:11" s="5" customFormat="1" ht="34.5" customHeight="1">
      <c r="A13" s="44"/>
      <c r="B13" s="34"/>
      <c r="C13" s="49" t="s">
        <v>69</v>
      </c>
      <c r="D13" s="24">
        <v>110.8</v>
      </c>
      <c r="E13" s="25">
        <f t="shared" si="0"/>
        <v>36.93333333333333</v>
      </c>
      <c r="F13" s="25">
        <v>79.8</v>
      </c>
      <c r="G13" s="26">
        <f t="shared" si="1"/>
        <v>23.939999999999998</v>
      </c>
      <c r="H13" s="43">
        <v>77.8</v>
      </c>
      <c r="I13" s="27">
        <f t="shared" si="2"/>
        <v>15.56</v>
      </c>
      <c r="J13" s="27">
        <f t="shared" si="3"/>
        <v>76.43333333333334</v>
      </c>
      <c r="K13" s="41">
        <f>RANK(J13,$J$12:$J$14)</f>
        <v>3</v>
      </c>
    </row>
    <row r="14" spans="1:11" s="5" customFormat="1" ht="34.5" customHeight="1">
      <c r="A14" s="44"/>
      <c r="B14" s="34"/>
      <c r="C14" s="49" t="s">
        <v>70</v>
      </c>
      <c r="D14" s="24">
        <v>109</v>
      </c>
      <c r="E14" s="25">
        <f t="shared" si="0"/>
        <v>36.333333333333336</v>
      </c>
      <c r="F14" s="25">
        <v>87.6</v>
      </c>
      <c r="G14" s="26">
        <f t="shared" si="1"/>
        <v>26.279999999999998</v>
      </c>
      <c r="H14" s="43">
        <v>85.6</v>
      </c>
      <c r="I14" s="27">
        <f t="shared" si="2"/>
        <v>17.12</v>
      </c>
      <c r="J14" s="27">
        <f t="shared" si="3"/>
        <v>79.73333333333333</v>
      </c>
      <c r="K14" s="41">
        <f>RANK(J14,$J$12:$J$14)</f>
        <v>1</v>
      </c>
    </row>
    <row r="15" spans="1:11" s="5" customFormat="1" ht="34.5" customHeight="1">
      <c r="A15" s="44"/>
      <c r="B15" s="48" t="s">
        <v>71</v>
      </c>
      <c r="C15" s="24" t="s">
        <v>72</v>
      </c>
      <c r="D15" s="24">
        <v>111.6</v>
      </c>
      <c r="E15" s="25">
        <f t="shared" si="0"/>
        <v>37.199999999999996</v>
      </c>
      <c r="F15" s="25">
        <v>85</v>
      </c>
      <c r="G15" s="26">
        <f t="shared" si="1"/>
        <v>25.5</v>
      </c>
      <c r="H15" s="43">
        <v>83.2</v>
      </c>
      <c r="I15" s="27">
        <f t="shared" si="2"/>
        <v>16.64</v>
      </c>
      <c r="J15" s="27">
        <f t="shared" si="3"/>
        <v>79.34</v>
      </c>
      <c r="K15" s="41">
        <f>RANK(J15,$J$15:$J$17)</f>
        <v>1</v>
      </c>
    </row>
    <row r="16" spans="1:11" s="5" customFormat="1" ht="34.5" customHeight="1">
      <c r="A16" s="44"/>
      <c r="B16" s="34"/>
      <c r="C16" s="24" t="s">
        <v>73</v>
      </c>
      <c r="D16" s="24">
        <v>103.2</v>
      </c>
      <c r="E16" s="25">
        <f t="shared" si="0"/>
        <v>34.4</v>
      </c>
      <c r="F16" s="25">
        <v>80.4</v>
      </c>
      <c r="G16" s="26">
        <f t="shared" si="1"/>
        <v>24.12</v>
      </c>
      <c r="H16" s="43">
        <v>76.6</v>
      </c>
      <c r="I16" s="27">
        <f t="shared" si="2"/>
        <v>15.32</v>
      </c>
      <c r="J16" s="27">
        <f t="shared" si="3"/>
        <v>73.84</v>
      </c>
      <c r="K16" s="41">
        <f>RANK(J16,$J$15:$J$17)</f>
        <v>3</v>
      </c>
    </row>
    <row r="17" spans="1:11" s="5" customFormat="1" ht="34.5" customHeight="1">
      <c r="A17" s="50"/>
      <c r="B17" s="34"/>
      <c r="C17" s="24" t="s">
        <v>74</v>
      </c>
      <c r="D17" s="24">
        <v>100.3</v>
      </c>
      <c r="E17" s="25">
        <f t="shared" si="0"/>
        <v>33.43333333333333</v>
      </c>
      <c r="F17" s="25">
        <v>83.4</v>
      </c>
      <c r="G17" s="26">
        <f t="shared" si="1"/>
        <v>25.02</v>
      </c>
      <c r="H17" s="43">
        <v>77.6</v>
      </c>
      <c r="I17" s="27">
        <f t="shared" si="2"/>
        <v>15.52</v>
      </c>
      <c r="J17" s="27">
        <f t="shared" si="3"/>
        <v>73.97333333333333</v>
      </c>
      <c r="K17" s="41">
        <f>RANK(J17,$J$15:$J$17)</f>
        <v>2</v>
      </c>
    </row>
    <row r="18" spans="1:11" s="6" customFormat="1" ht="114" customHeight="1">
      <c r="A18" s="38" t="s">
        <v>34</v>
      </c>
      <c r="B18" s="38"/>
      <c r="C18" s="38"/>
      <c r="D18" s="38"/>
      <c r="E18" s="38"/>
      <c r="F18" s="38"/>
      <c r="G18" s="38"/>
      <c r="H18" s="38"/>
      <c r="I18" s="38"/>
      <c r="J18" s="38"/>
      <c r="K18" s="38"/>
    </row>
    <row r="19" spans="1:188" s="5" customFormat="1" ht="15">
      <c r="A19" s="9"/>
      <c r="B19" s="9"/>
      <c r="C19" s="9"/>
      <c r="D19" s="10"/>
      <c r="E19" s="10"/>
      <c r="F19" s="10"/>
      <c r="G19" s="10"/>
      <c r="H19" s="10"/>
      <c r="I19" s="10"/>
      <c r="J19" s="11"/>
      <c r="K19" s="1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5" customFormat="1" ht="15">
      <c r="A20" s="9"/>
      <c r="B20" s="9"/>
      <c r="C20" s="9"/>
      <c r="D20" s="10"/>
      <c r="E20" s="10"/>
      <c r="F20" s="10"/>
      <c r="G20" s="10"/>
      <c r="H20" s="10"/>
      <c r="I20" s="10"/>
      <c r="J20" s="11"/>
      <c r="K20" s="1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6" customFormat="1" ht="15">
      <c r="A21" s="9"/>
      <c r="B21" s="9"/>
      <c r="C21" s="9"/>
      <c r="D21" s="10"/>
      <c r="E21" s="10"/>
      <c r="F21" s="10"/>
      <c r="G21" s="10"/>
      <c r="H21" s="10"/>
      <c r="I21" s="10"/>
      <c r="J21" s="11"/>
      <c r="K21" s="1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7" customFormat="1" ht="15">
      <c r="A22" s="9"/>
      <c r="B22" s="9"/>
      <c r="C22" s="9"/>
      <c r="D22" s="10"/>
      <c r="E22" s="10"/>
      <c r="F22" s="10"/>
      <c r="G22" s="10"/>
      <c r="H22" s="10"/>
      <c r="I22" s="10"/>
      <c r="J22" s="11"/>
      <c r="K22" s="1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7" customFormat="1" ht="15">
      <c r="A23" s="9"/>
      <c r="B23" s="9"/>
      <c r="C23" s="9"/>
      <c r="D23" s="10"/>
      <c r="E23" s="10"/>
      <c r="F23" s="10"/>
      <c r="G23" s="10"/>
      <c r="H23" s="10"/>
      <c r="I23" s="10"/>
      <c r="J23" s="11"/>
      <c r="K23" s="1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256" s="8" customFormat="1" ht="15">
      <c r="A24" s="9"/>
      <c r="B24" s="9"/>
      <c r="C24" s="9"/>
      <c r="D24" s="10"/>
      <c r="E24" s="10"/>
      <c r="F24" s="10"/>
      <c r="G24" s="10"/>
      <c r="H24" s="10"/>
      <c r="I24" s="10"/>
      <c r="J24" s="11"/>
      <c r="K24" s="1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8" customFormat="1" ht="15">
      <c r="A25" s="9"/>
      <c r="B25" s="9"/>
      <c r="C25" s="9"/>
      <c r="D25" s="10"/>
      <c r="E25" s="10"/>
      <c r="F25" s="10"/>
      <c r="G25" s="10"/>
      <c r="H25" s="10"/>
      <c r="I25" s="10"/>
      <c r="J25" s="11"/>
      <c r="K25" s="1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5" customFormat="1" ht="15">
      <c r="A26" s="9"/>
      <c r="B26" s="9"/>
      <c r="C26" s="9"/>
      <c r="D26" s="10"/>
      <c r="E26" s="10"/>
      <c r="F26" s="10"/>
      <c r="G26" s="10"/>
      <c r="H26" s="10"/>
      <c r="I26" s="10"/>
      <c r="J26" s="11"/>
      <c r="K26" s="1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5">
      <c r="A27" s="9"/>
      <c r="B27" s="9"/>
      <c r="C27" s="9"/>
      <c r="D27" s="10"/>
      <c r="E27" s="10"/>
      <c r="F27" s="10"/>
      <c r="G27" s="10"/>
      <c r="H27" s="10"/>
      <c r="I27" s="10"/>
      <c r="J27" s="11"/>
      <c r="K27" s="1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7" customFormat="1" ht="15">
      <c r="A28" s="9"/>
      <c r="B28" s="9"/>
      <c r="C28" s="9"/>
      <c r="D28" s="10"/>
      <c r="E28" s="10"/>
      <c r="F28" s="10"/>
      <c r="G28" s="10"/>
      <c r="H28" s="10"/>
      <c r="I28" s="10"/>
      <c r="J28" s="11"/>
      <c r="K28" s="1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7" customFormat="1" ht="15">
      <c r="A29" s="9"/>
      <c r="B29" s="9"/>
      <c r="C29" s="9"/>
      <c r="D29" s="10"/>
      <c r="E29" s="10"/>
      <c r="F29" s="10"/>
      <c r="G29" s="10"/>
      <c r="H29" s="10"/>
      <c r="I29" s="10"/>
      <c r="J29" s="11"/>
      <c r="K29" s="1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5" customFormat="1" ht="15">
      <c r="A30" s="9"/>
      <c r="B30" s="9"/>
      <c r="C30" s="9"/>
      <c r="D30" s="10"/>
      <c r="E30" s="10"/>
      <c r="F30" s="10"/>
      <c r="G30" s="10"/>
      <c r="H30" s="10"/>
      <c r="I30" s="10"/>
      <c r="J30" s="11"/>
      <c r="K30" s="1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5" customFormat="1" ht="15">
      <c r="A31" s="9"/>
      <c r="B31" s="9"/>
      <c r="C31" s="9"/>
      <c r="D31" s="10"/>
      <c r="E31" s="10"/>
      <c r="F31" s="10"/>
      <c r="G31" s="10"/>
      <c r="H31" s="10"/>
      <c r="I31" s="10"/>
      <c r="J31" s="11"/>
      <c r="K31" s="1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5" customFormat="1" ht="15">
      <c r="A32" s="9"/>
      <c r="B32" s="9"/>
      <c r="C32" s="9"/>
      <c r="D32" s="10"/>
      <c r="E32" s="10"/>
      <c r="F32" s="10"/>
      <c r="G32" s="10"/>
      <c r="H32" s="10"/>
      <c r="I32" s="10"/>
      <c r="J32" s="11"/>
      <c r="K32" s="1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5">
      <c r="A33" s="9"/>
      <c r="B33" s="9"/>
      <c r="C33" s="9"/>
      <c r="D33" s="10"/>
      <c r="E33" s="10"/>
      <c r="F33" s="10"/>
      <c r="G33" s="10"/>
      <c r="H33" s="10"/>
      <c r="I33" s="10"/>
      <c r="J33" s="11"/>
      <c r="K33" s="1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7" customFormat="1" ht="15">
      <c r="A34" s="9"/>
      <c r="B34" s="9"/>
      <c r="C34" s="9"/>
      <c r="D34" s="10"/>
      <c r="E34" s="10"/>
      <c r="F34" s="10"/>
      <c r="G34" s="10"/>
      <c r="H34" s="10"/>
      <c r="I34" s="10"/>
      <c r="J34" s="11"/>
      <c r="K34" s="1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7" customFormat="1" ht="15">
      <c r="A35" s="9"/>
      <c r="B35" s="9"/>
      <c r="C35" s="9"/>
      <c r="D35" s="10"/>
      <c r="E35" s="10"/>
      <c r="F35" s="10"/>
      <c r="G35" s="10"/>
      <c r="H35" s="10"/>
      <c r="I35" s="10"/>
      <c r="J35" s="11"/>
      <c r="K35" s="1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8" customFormat="1" ht="15">
      <c r="A36" s="9"/>
      <c r="B36" s="9"/>
      <c r="C36" s="9"/>
      <c r="D36" s="10"/>
      <c r="E36" s="10"/>
      <c r="F36" s="10"/>
      <c r="G36" s="10"/>
      <c r="H36" s="10"/>
      <c r="I36" s="10"/>
      <c r="J36" s="11"/>
      <c r="K36" s="1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8" customFormat="1" ht="15">
      <c r="A37" s="9"/>
      <c r="B37" s="9"/>
      <c r="C37" s="9"/>
      <c r="D37" s="10"/>
      <c r="E37" s="10"/>
      <c r="F37" s="10"/>
      <c r="G37" s="10"/>
      <c r="H37" s="10"/>
      <c r="I37" s="10"/>
      <c r="J37" s="11"/>
      <c r="K37" s="1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15">
    <mergeCell ref="A1:K1"/>
    <mergeCell ref="A2:K2"/>
    <mergeCell ref="D3:E3"/>
    <mergeCell ref="F3:I3"/>
    <mergeCell ref="A18:K18"/>
    <mergeCell ref="A3:A4"/>
    <mergeCell ref="A5:A17"/>
    <mergeCell ref="B3:B4"/>
    <mergeCell ref="B5:B8"/>
    <mergeCell ref="B9:B11"/>
    <mergeCell ref="B12:B14"/>
    <mergeCell ref="B15:B17"/>
    <mergeCell ref="C3:C4"/>
    <mergeCell ref="J3:J4"/>
    <mergeCell ref="K3:K4"/>
  </mergeCells>
  <printOptions horizontalCentered="1"/>
  <pageMargins left="0.03937007874015748" right="0.03937007874015748" top="0.15694444444444444" bottom="0.03888888888888889" header="0.03937007874015748" footer="0.03937007874015748"/>
  <pageSetup fitToHeight="0" fitToWidth="1" horizontalDpi="600" verticalDpi="600" orientation="landscape" paperSize="9" scale="81"/>
  <headerFooter>
    <oddFooter>&amp;R- &amp;P -</oddFooter>
    <evenFooter>&amp;L- &amp;P -</evenFooter>
  </headerFooter>
  <rowBreaks count="1" manualBreakCount="1">
    <brk id="20" max="255" man="1"/>
  </rowBreaks>
</worksheet>
</file>

<file path=xl/worksheets/sheet4.xml><?xml version="1.0" encoding="utf-8"?>
<worksheet xmlns="http://schemas.openxmlformats.org/spreadsheetml/2006/main" xmlns:r="http://schemas.openxmlformats.org/officeDocument/2006/relationships">
  <dimension ref="A1:IT28"/>
  <sheetViews>
    <sheetView view="pageBreakPreview" zoomScaleSheetLayoutView="100" workbookViewId="0" topLeftCell="A1">
      <selection activeCell="F14" sqref="F14"/>
    </sheetView>
  </sheetViews>
  <sheetFormatPr defaultColWidth="8.8515625" defaultRowHeight="15"/>
  <cols>
    <col min="1" max="1" width="28.7109375" style="9" customWidth="1"/>
    <col min="2" max="2" width="17.28125" style="9" customWidth="1"/>
    <col min="3" max="3" width="12.57421875" style="9" customWidth="1"/>
    <col min="4" max="4" width="16.57421875" style="10" customWidth="1"/>
    <col min="5" max="5" width="14.421875" style="10" customWidth="1"/>
    <col min="6" max="6" width="15.140625" style="10" customWidth="1"/>
    <col min="7" max="7" width="11.8515625" style="10" customWidth="1"/>
    <col min="8" max="8" width="15.8515625" style="11" customWidth="1"/>
    <col min="9" max="9" width="14.00390625" style="11" customWidth="1"/>
    <col min="10" max="253" width="8.8515625" style="1" customWidth="1"/>
    <col min="255" max="16384" width="8.8515625" style="1" customWidth="1"/>
  </cols>
  <sheetData>
    <row r="1" spans="1:9" s="1" customFormat="1" ht="60.75" customHeight="1">
      <c r="A1" s="12" t="s">
        <v>75</v>
      </c>
      <c r="B1" s="12"/>
      <c r="C1" s="12"/>
      <c r="D1" s="12"/>
      <c r="E1" s="12"/>
      <c r="F1" s="12"/>
      <c r="G1" s="12"/>
      <c r="H1" s="12"/>
      <c r="I1" s="12"/>
    </row>
    <row r="2" spans="1:9" s="2" customFormat="1" ht="48.75" customHeight="1">
      <c r="A2" s="13" t="s">
        <v>76</v>
      </c>
      <c r="B2" s="13"/>
      <c r="C2" s="13"/>
      <c r="D2" s="13"/>
      <c r="E2" s="13"/>
      <c r="F2" s="13"/>
      <c r="G2" s="13"/>
      <c r="H2" s="13"/>
      <c r="I2" s="13"/>
    </row>
    <row r="3" spans="1:9" s="3" customFormat="1" ht="33" customHeight="1">
      <c r="A3" s="14" t="s">
        <v>2</v>
      </c>
      <c r="B3" s="14" t="s">
        <v>3</v>
      </c>
      <c r="C3" s="15" t="s">
        <v>4</v>
      </c>
      <c r="D3" s="16" t="s">
        <v>5</v>
      </c>
      <c r="E3" s="17"/>
      <c r="F3" s="18" t="s">
        <v>6</v>
      </c>
      <c r="G3" s="19"/>
      <c r="H3" s="20" t="s">
        <v>7</v>
      </c>
      <c r="I3" s="39" t="s">
        <v>8</v>
      </c>
    </row>
    <row r="4" spans="1:9" s="4" customFormat="1" ht="37.5" customHeight="1">
      <c r="A4" s="14"/>
      <c r="B4" s="14"/>
      <c r="C4" s="15"/>
      <c r="D4" s="21" t="s">
        <v>9</v>
      </c>
      <c r="E4" s="21" t="s">
        <v>10</v>
      </c>
      <c r="F4" s="21" t="s">
        <v>12</v>
      </c>
      <c r="G4" s="21" t="s">
        <v>10</v>
      </c>
      <c r="H4" s="20"/>
      <c r="I4" s="40"/>
    </row>
    <row r="5" spans="1:9" s="5" customFormat="1" ht="34.5" customHeight="1">
      <c r="A5" s="22" t="s">
        <v>77</v>
      </c>
      <c r="B5" s="23" t="s">
        <v>78</v>
      </c>
      <c r="C5" s="24" t="s">
        <v>79</v>
      </c>
      <c r="D5" s="24">
        <v>112.7</v>
      </c>
      <c r="E5" s="25">
        <f>D5*2/3*50%</f>
        <v>37.56666666666667</v>
      </c>
      <c r="F5" s="25">
        <v>74.4</v>
      </c>
      <c r="G5" s="26">
        <f>F5*50%</f>
        <v>37.2</v>
      </c>
      <c r="H5" s="27">
        <f>G5+E5</f>
        <v>74.76666666666668</v>
      </c>
      <c r="I5" s="41">
        <f>RANK(H5,$H$5:$H$7)</f>
        <v>3</v>
      </c>
    </row>
    <row r="6" spans="1:9" s="5" customFormat="1" ht="34.5" customHeight="1">
      <c r="A6" s="28"/>
      <c r="B6" s="29"/>
      <c r="C6" s="24" t="s">
        <v>80</v>
      </c>
      <c r="D6" s="24">
        <v>105.9</v>
      </c>
      <c r="E6" s="25">
        <f>D6*2/3*50%</f>
        <v>35.300000000000004</v>
      </c>
      <c r="F6" s="25">
        <v>81.4</v>
      </c>
      <c r="G6" s="26">
        <f>F6*50%</f>
        <v>40.7</v>
      </c>
      <c r="H6" s="27">
        <f>G6+E6</f>
        <v>76</v>
      </c>
      <c r="I6" s="41">
        <f>RANK(H6,$H$5:$H$7)</f>
        <v>2</v>
      </c>
    </row>
    <row r="7" spans="1:9" s="5" customFormat="1" ht="34.5" customHeight="1">
      <c r="A7" s="30"/>
      <c r="B7" s="31"/>
      <c r="C7" s="32" t="s">
        <v>81</v>
      </c>
      <c r="D7" s="32">
        <v>104.9</v>
      </c>
      <c r="E7" s="33">
        <f>D7*2/3*50%</f>
        <v>34.96666666666667</v>
      </c>
      <c r="F7" s="25">
        <v>84.4</v>
      </c>
      <c r="G7" s="26">
        <f>F7*50%</f>
        <v>42.2</v>
      </c>
      <c r="H7" s="27">
        <f>G7+E7</f>
        <v>77.16666666666667</v>
      </c>
      <c r="I7" s="41">
        <f>RANK(H7,$H$5:$H$7)</f>
        <v>1</v>
      </c>
    </row>
    <row r="8" spans="1:9" s="5" customFormat="1" ht="34.5" customHeight="1">
      <c r="A8" s="34" t="s">
        <v>82</v>
      </c>
      <c r="B8" s="35" t="s">
        <v>83</v>
      </c>
      <c r="C8" s="36" t="s">
        <v>84</v>
      </c>
      <c r="D8" s="37"/>
      <c r="E8" s="37"/>
      <c r="F8" s="25">
        <v>79.2</v>
      </c>
      <c r="G8" s="26">
        <f>F8</f>
        <v>79.2</v>
      </c>
      <c r="H8" s="27">
        <f>G8</f>
        <v>79.2</v>
      </c>
      <c r="I8" s="41">
        <f>RANK(H8,$H$8:$H$8)</f>
        <v>1</v>
      </c>
    </row>
    <row r="9" spans="1:9" s="6" customFormat="1" ht="138" customHeight="1">
      <c r="A9" s="38" t="s">
        <v>34</v>
      </c>
      <c r="B9" s="38"/>
      <c r="C9" s="38"/>
      <c r="D9" s="38"/>
      <c r="E9" s="38"/>
      <c r="F9" s="38"/>
      <c r="G9" s="38"/>
      <c r="H9" s="38"/>
      <c r="I9" s="38"/>
    </row>
    <row r="10" spans="1:186" s="5" customFormat="1" ht="15">
      <c r="A10" s="9"/>
      <c r="B10" s="9"/>
      <c r="C10" s="9"/>
      <c r="D10" s="10"/>
      <c r="E10" s="10"/>
      <c r="F10" s="10"/>
      <c r="G10" s="10"/>
      <c r="H10" s="11"/>
      <c r="I10" s="1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row>
    <row r="11" spans="1:186" s="5" customFormat="1" ht="15">
      <c r="A11" s="9"/>
      <c r="B11" s="9"/>
      <c r="C11" s="9"/>
      <c r="D11" s="10"/>
      <c r="E11" s="10"/>
      <c r="F11" s="10"/>
      <c r="G11" s="10"/>
      <c r="H11" s="11"/>
      <c r="I11" s="1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row>
    <row r="12" spans="1:186" s="6" customFormat="1" ht="15">
      <c r="A12" s="9"/>
      <c r="B12" s="9"/>
      <c r="C12" s="9"/>
      <c r="D12" s="10"/>
      <c r="E12" s="10"/>
      <c r="F12" s="10"/>
      <c r="G12" s="10"/>
      <c r="H12" s="11"/>
      <c r="I12" s="1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row>
    <row r="13" spans="1:186" s="7" customFormat="1" ht="15">
      <c r="A13" s="9"/>
      <c r="B13" s="9"/>
      <c r="C13" s="9"/>
      <c r="D13" s="10"/>
      <c r="E13" s="10"/>
      <c r="F13" s="10"/>
      <c r="G13" s="10"/>
      <c r="H13" s="11"/>
      <c r="I13" s="1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row>
    <row r="14" spans="1:186" s="7" customFormat="1" ht="15">
      <c r="A14" s="9"/>
      <c r="B14" s="9"/>
      <c r="C14" s="9"/>
      <c r="D14" s="10"/>
      <c r="E14" s="10"/>
      <c r="F14" s="10"/>
      <c r="G14" s="10"/>
      <c r="H14" s="11"/>
      <c r="I14" s="1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row>
    <row r="15" spans="1:254" s="8" customFormat="1" ht="15">
      <c r="A15" s="9"/>
      <c r="B15" s="9"/>
      <c r="C15" s="9"/>
      <c r="D15" s="10"/>
      <c r="E15" s="10"/>
      <c r="F15" s="10"/>
      <c r="G15" s="10"/>
      <c r="H15" s="11"/>
      <c r="I15" s="1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8" customFormat="1" ht="15">
      <c r="A16" s="9"/>
      <c r="B16" s="9"/>
      <c r="C16" s="9"/>
      <c r="D16" s="10"/>
      <c r="E16" s="10"/>
      <c r="F16" s="10"/>
      <c r="G16" s="10"/>
      <c r="H16" s="11"/>
      <c r="I16" s="1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5" customFormat="1" ht="15">
      <c r="A17" s="9"/>
      <c r="B17" s="9"/>
      <c r="C17" s="9"/>
      <c r="D17" s="10"/>
      <c r="E17" s="10"/>
      <c r="F17" s="10"/>
      <c r="G17" s="10"/>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15">
      <c r="A18" s="9"/>
      <c r="B18" s="9"/>
      <c r="C18" s="9"/>
      <c r="D18" s="10"/>
      <c r="E18" s="10"/>
      <c r="F18" s="10"/>
      <c r="G18" s="10"/>
      <c r="H18" s="11"/>
      <c r="I18" s="1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7" customFormat="1" ht="15">
      <c r="A19" s="9"/>
      <c r="B19" s="9"/>
      <c r="C19" s="9"/>
      <c r="D19" s="10"/>
      <c r="E19" s="10"/>
      <c r="F19" s="10"/>
      <c r="G19" s="10"/>
      <c r="H19" s="11"/>
      <c r="I19" s="1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7" customFormat="1" ht="15">
      <c r="A20" s="9"/>
      <c r="B20" s="9"/>
      <c r="C20" s="9"/>
      <c r="D20" s="10"/>
      <c r="E20" s="10"/>
      <c r="F20" s="10"/>
      <c r="G20" s="10"/>
      <c r="H20" s="11"/>
      <c r="I20" s="1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5" customFormat="1" ht="15">
      <c r="A21" s="9"/>
      <c r="B21" s="9"/>
      <c r="C21" s="9"/>
      <c r="D21" s="10"/>
      <c r="E21" s="10"/>
      <c r="F21" s="10"/>
      <c r="G21" s="10"/>
      <c r="H21" s="11"/>
      <c r="I21" s="1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5" customFormat="1" ht="15">
      <c r="A22" s="9"/>
      <c r="B22" s="9"/>
      <c r="C22" s="9"/>
      <c r="D22" s="10"/>
      <c r="E22" s="10"/>
      <c r="F22" s="10"/>
      <c r="G22" s="10"/>
      <c r="H22" s="11"/>
      <c r="I22" s="1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5" customFormat="1" ht="15">
      <c r="A23" s="9"/>
      <c r="B23" s="9"/>
      <c r="C23" s="9"/>
      <c r="D23" s="10"/>
      <c r="E23" s="10"/>
      <c r="F23" s="10"/>
      <c r="G23" s="10"/>
      <c r="H23" s="11"/>
      <c r="I23" s="1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15">
      <c r="A24" s="9"/>
      <c r="B24" s="9"/>
      <c r="C24" s="9"/>
      <c r="D24" s="10"/>
      <c r="E24" s="10"/>
      <c r="F24" s="10"/>
      <c r="G24" s="10"/>
      <c r="H24" s="11"/>
      <c r="I24" s="1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7" customFormat="1" ht="15">
      <c r="A25" s="9"/>
      <c r="B25" s="9"/>
      <c r="C25" s="9"/>
      <c r="D25" s="10"/>
      <c r="E25" s="10"/>
      <c r="F25" s="10"/>
      <c r="G25" s="10"/>
      <c r="H25" s="11"/>
      <c r="I25" s="1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7" customFormat="1" ht="15">
      <c r="A26" s="9"/>
      <c r="B26" s="9"/>
      <c r="C26" s="9"/>
      <c r="D26" s="10"/>
      <c r="E26" s="10"/>
      <c r="F26" s="10"/>
      <c r="G26" s="10"/>
      <c r="H26" s="11"/>
      <c r="I26" s="1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8" customFormat="1" ht="15">
      <c r="A27" s="9"/>
      <c r="B27" s="9"/>
      <c r="C27" s="9"/>
      <c r="D27" s="10"/>
      <c r="E27" s="10"/>
      <c r="F27" s="10"/>
      <c r="G27" s="10"/>
      <c r="H27" s="11"/>
      <c r="I27" s="1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8" customFormat="1" ht="15">
      <c r="A28" s="9"/>
      <c r="B28" s="9"/>
      <c r="C28" s="9"/>
      <c r="D28" s="10"/>
      <c r="E28" s="10"/>
      <c r="F28" s="10"/>
      <c r="G28" s="10"/>
      <c r="H28" s="11"/>
      <c r="I28" s="1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sheetData>
  <sheetProtection/>
  <mergeCells count="12">
    <mergeCell ref="A1:I1"/>
    <mergeCell ref="A2:I2"/>
    <mergeCell ref="D3:E3"/>
    <mergeCell ref="F3:G3"/>
    <mergeCell ref="A9:I9"/>
    <mergeCell ref="A3:A4"/>
    <mergeCell ref="A5:A7"/>
    <mergeCell ref="B3:B4"/>
    <mergeCell ref="B5:B7"/>
    <mergeCell ref="C3:C4"/>
    <mergeCell ref="H3:H4"/>
    <mergeCell ref="I3:I4"/>
  </mergeCells>
  <printOptions/>
  <pageMargins left="0.75" right="0.75" top="1" bottom="1" header="0.5" footer="0.5"/>
  <pageSetup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程程儿</cp:lastModifiedBy>
  <cp:lastPrinted>2020-12-07T11:00:18Z</cp:lastPrinted>
  <dcterms:created xsi:type="dcterms:W3CDTF">2015-12-21T02:17:33Z</dcterms:created>
  <dcterms:modified xsi:type="dcterms:W3CDTF">2024-03-25T06:50:37Z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7463D7DEEDCF4D5D804F24E15D78C064_13</vt:lpwstr>
  </property>
</Properties>
</file>